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8120" windowHeight="11505"/>
  </bookViews>
  <sheets>
    <sheet name="Asset Register" sheetId="1" r:id="rId1"/>
    <sheet name="Depreciation" sheetId="2" r:id="rId2"/>
  </sheets>
  <externalReferences>
    <externalReference r:id="rId3"/>
  </externalReferences>
  <definedNames>
    <definedName name="_xlnm.Print_Titles" localSheetId="0">'Asset Register'!$2:$2</definedName>
  </definedNames>
  <calcPr calcId="145621"/>
</workbook>
</file>

<file path=xl/calcChain.xml><?xml version="1.0" encoding="utf-8"?>
<calcChain xmlns="http://schemas.openxmlformats.org/spreadsheetml/2006/main">
  <c r="F30" i="1" l="1"/>
  <c r="D25" i="1"/>
  <c r="D27" i="1"/>
  <c r="F16" i="1" l="1"/>
  <c r="I30" i="1"/>
  <c r="F13" i="1"/>
  <c r="D9" i="1"/>
  <c r="F10" i="1" s="1"/>
  <c r="F9" i="1"/>
  <c r="D5" i="2"/>
  <c r="D8" i="1" l="1"/>
  <c r="D3" i="2"/>
  <c r="I27" i="1" l="1"/>
  <c r="I16" i="1"/>
  <c r="D12" i="1"/>
  <c r="I15" i="1"/>
  <c r="I14" i="1"/>
  <c r="I13" i="1"/>
  <c r="F12" i="1"/>
  <c r="I12" i="1" s="1"/>
  <c r="I10" i="1" l="1"/>
  <c r="I9" i="1"/>
  <c r="F8" i="1"/>
  <c r="F7" i="1" s="1"/>
  <c r="D7" i="1"/>
  <c r="I7" i="1" l="1"/>
  <c r="F26" i="1"/>
  <c r="I26" i="1" s="1"/>
  <c r="F21" i="1"/>
  <c r="I21" i="1" s="1"/>
  <c r="F22" i="1"/>
  <c r="I22" i="1" s="1"/>
  <c r="E8" i="2"/>
  <c r="E23" i="2" s="1"/>
  <c r="E24" i="2" s="1"/>
  <c r="E7" i="2"/>
  <c r="E18" i="2" s="1"/>
  <c r="E19" i="2" s="1"/>
  <c r="E6" i="2"/>
  <c r="E13" i="2" s="1"/>
  <c r="E14" i="2" s="1"/>
  <c r="F25" i="1" l="1"/>
  <c r="I25" i="1" s="1"/>
  <c r="D20" i="1"/>
  <c r="F20" i="1"/>
  <c r="I20" i="1" s="1"/>
  <c r="D2" i="2"/>
  <c r="F8" i="2" s="1"/>
  <c r="I8" i="1"/>
  <c r="I4" i="1"/>
  <c r="I32" i="1" l="1"/>
</calcChain>
</file>

<file path=xl/sharedStrings.xml><?xml version="1.0" encoding="utf-8"?>
<sst xmlns="http://schemas.openxmlformats.org/spreadsheetml/2006/main" count="60" uniqueCount="43">
  <si>
    <t>Vehicles</t>
  </si>
  <si>
    <t>Purchased December 2005 for R100,000</t>
  </si>
  <si>
    <t>Tata Telcoline 2L Tdi S/Cab 2005</t>
  </si>
  <si>
    <t>Tata Bakkie</t>
  </si>
  <si>
    <t>Lathe purchased for R 125,000.00 2006/12/05 from Capital Acceptances Limited</t>
  </si>
  <si>
    <t>xxx value of machinery purchased prior to 2000</t>
  </si>
  <si>
    <t>Plant &amp; Machinery</t>
  </si>
  <si>
    <t>Land and Buildings</t>
  </si>
  <si>
    <t>Remarks</t>
  </si>
  <si>
    <t>2008/07/22 - Purchased Sure First High Speed Milling Machine for R100,000.00</t>
  </si>
  <si>
    <t>to be depreciated at xx% per year</t>
  </si>
  <si>
    <t>Plastic injection mould dies manufactured by PREMAC for AGRIGEL Liquid Fertilizer Pump Components</t>
  </si>
  <si>
    <t>Remains unchanged</t>
  </si>
  <si>
    <t>Cost / Valuation</t>
  </si>
  <si>
    <t>Accumulated Depreciation</t>
  </si>
  <si>
    <t>Carrying Value</t>
  </si>
  <si>
    <t>Depreciation for 2012</t>
  </si>
  <si>
    <t>Computer Software</t>
  </si>
  <si>
    <t>Balance at beginning of year</t>
  </si>
  <si>
    <t>Additions</t>
  </si>
  <si>
    <t>DEPRECIATION</t>
  </si>
  <si>
    <t xml:space="preserve"> - Motor Vehicles</t>
  </si>
  <si>
    <t xml:space="preserve"> - Plant and Machinery</t>
  </si>
  <si>
    <t xml:space="preserve"> - Computer Software</t>
  </si>
  <si>
    <t>Accumulated Depreciation: Plant and Machinery</t>
  </si>
  <si>
    <t>Accumulated Depreciation: Motor Vehicles</t>
  </si>
  <si>
    <t>Accumulated Depreciation: Computer Software</t>
  </si>
  <si>
    <t>ACCUMULATED DEPRECIATION: Plant and Machinery</t>
  </si>
  <si>
    <t>Balance at end of year</t>
  </si>
  <si>
    <t>ACCUMULATED DEPRECIATION: Motor Vehicles</t>
  </si>
  <si>
    <t>ACCUMULATED DEPRECIATION: Computer Software</t>
  </si>
  <si>
    <t>Design Software</t>
  </si>
  <si>
    <t>PROPERTY PLANT AND EQUIPMENT AS AT 29 FEBRUARY 2012</t>
  </si>
  <si>
    <t xml:space="preserve"> - 16/09/2011</t>
  </si>
  <si>
    <t>MACHINERY</t>
  </si>
  <si>
    <t>TOOLING</t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</si>
  <si>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16%</t>
    </r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</si>
  <si>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15%</t>
    </r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</si>
  <si>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33.33%</t>
    </r>
  </si>
  <si>
    <t>70 0000 Prototypes purchased on 01/10/2010 from AIG Integration</t>
  </si>
  <si>
    <t xml:space="preserve"> - 15/06/2011</t>
  </si>
  <si>
    <t xml:space="preserve"> - 14/07/2011</t>
  </si>
  <si>
    <t>Solid Edge CAD Design Software purchased from ESTEQ +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</si>
</sst>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i/>
      <u/>
      <sz val="10"/>
      <color theme="1"/>
      <name val="Calibri"/>
      <scheme val="minor"/>
    </font>
    <font>
      <i/>
      <u/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164" fontId="2" fillId="0" borderId="0" xfId="3" applyNumberFormat="1" applyFont="1"/>
    <xf numFmtId="164" fontId="2" fillId="0" borderId="1" xfId="3" applyNumberFormat="1" applyFont="1" applyBorder="1"/>
    <xf numFmtId="0" fontId="2" fillId="0" borderId="1" xfId="0" applyFont="1" applyBorder="1"/>
    <xf numFmtId="164" fontId="2" fillId="0" borderId="0" xfId="3" applyNumberFormat="1" applyFont="1" applyBorder="1"/>
    <xf numFmtId="0" fontId="2" fillId="0" borderId="0" xfId="0" applyFont="1" applyBorder="1"/>
    <xf numFmtId="0" fontId="3" fillId="0" borderId="1" xfId="0" applyFont="1" applyBorder="1"/>
    <xf numFmtId="164" fontId="2" fillId="0" borderId="2" xfId="3" applyNumberFormat="1" applyFont="1" applyBorder="1"/>
    <xf numFmtId="0" fontId="2" fillId="0" borderId="2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vertical="center"/>
    </xf>
    <xf numFmtId="43" fontId="9" fillId="0" borderId="0" xfId="3" applyFont="1" applyBorder="1" applyAlignment="1">
      <alignment horizontal="center" vertical="center" wrapText="1"/>
    </xf>
    <xf numFmtId="43" fontId="8" fillId="0" borderId="2" xfId="3" applyFont="1" applyBorder="1"/>
    <xf numFmtId="43" fontId="8" fillId="0" borderId="0" xfId="3" applyFont="1" applyBorder="1"/>
    <xf numFmtId="43" fontId="8" fillId="0" borderId="1" xfId="3" applyFont="1" applyBorder="1"/>
    <xf numFmtId="43" fontId="8" fillId="0" borderId="3" xfId="3" applyFont="1" applyBorder="1"/>
    <xf numFmtId="43" fontId="8" fillId="0" borderId="4" xfId="3" applyFont="1" applyBorder="1"/>
    <xf numFmtId="43" fontId="8" fillId="0" borderId="5" xfId="3" applyFont="1" applyBorder="1"/>
    <xf numFmtId="0" fontId="7" fillId="0" borderId="0" xfId="0" applyFont="1"/>
    <xf numFmtId="165" fontId="8" fillId="0" borderId="3" xfId="3" applyNumberFormat="1" applyFont="1" applyBorder="1"/>
    <xf numFmtId="165" fontId="8" fillId="0" borderId="4" xfId="3" applyNumberFormat="1" applyFont="1" applyBorder="1"/>
    <xf numFmtId="0" fontId="10" fillId="0" borderId="0" xfId="0" applyFont="1"/>
    <xf numFmtId="0" fontId="5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0" xfId="1" applyBorder="1"/>
    <xf numFmtId="43" fontId="7" fillId="0" borderId="0" xfId="1" applyNumberFormat="1" applyBorder="1"/>
    <xf numFmtId="165" fontId="7" fillId="0" borderId="0" xfId="1" applyNumberFormat="1" applyBorder="1"/>
    <xf numFmtId="164" fontId="7" fillId="0" borderId="0" xfId="1" applyNumberFormat="1" applyBorder="1"/>
    <xf numFmtId="43" fontId="8" fillId="0" borderId="7" xfId="3" applyFont="1" applyBorder="1"/>
    <xf numFmtId="43" fontId="8" fillId="0" borderId="8" xfId="3" applyFont="1" applyBorder="1"/>
    <xf numFmtId="43" fontId="8" fillId="0" borderId="9" xfId="3" applyFont="1" applyBorder="1"/>
    <xf numFmtId="0" fontId="12" fillId="2" borderId="1" xfId="0" applyFont="1" applyFill="1" applyBorder="1"/>
    <xf numFmtId="0" fontId="2" fillId="2" borderId="1" xfId="0" applyFont="1" applyFill="1" applyBorder="1"/>
    <xf numFmtId="164" fontId="2" fillId="2" borderId="1" xfId="3" applyNumberFormat="1" applyFont="1" applyFill="1" applyBorder="1"/>
    <xf numFmtId="0" fontId="0" fillId="2" borderId="0" xfId="0" applyFill="1"/>
    <xf numFmtId="0" fontId="12" fillId="2" borderId="0" xfId="0" applyFont="1" applyFill="1" applyBorder="1"/>
    <xf numFmtId="0" fontId="2" fillId="2" borderId="0" xfId="0" applyFont="1" applyFill="1" applyBorder="1"/>
    <xf numFmtId="164" fontId="2" fillId="2" borderId="0" xfId="3" applyNumberFormat="1" applyFont="1" applyFill="1" applyBorder="1"/>
    <xf numFmtId="0" fontId="13" fillId="2" borderId="0" xfId="0" applyFont="1" applyFill="1" applyBorder="1"/>
    <xf numFmtId="164" fontId="2" fillId="2" borderId="3" xfId="3" applyNumberFormat="1" applyFont="1" applyFill="1" applyBorder="1"/>
    <xf numFmtId="164" fontId="2" fillId="2" borderId="4" xfId="3" applyNumberFormat="1" applyFont="1" applyFill="1" applyBorder="1"/>
    <xf numFmtId="164" fontId="2" fillId="2" borderId="5" xfId="3" applyNumberFormat="1" applyFont="1" applyFill="1" applyBorder="1"/>
    <xf numFmtId="164" fontId="0" fillId="2" borderId="0" xfId="0" applyNumberFormat="1" applyFill="1"/>
    <xf numFmtId="164" fontId="2" fillId="2" borderId="10" xfId="3" applyNumberFormat="1" applyFont="1" applyFill="1" applyBorder="1"/>
    <xf numFmtId="0" fontId="14" fillId="0" borderId="0" xfId="0" applyFont="1"/>
    <xf numFmtId="165" fontId="8" fillId="0" borderId="5" xfId="3" applyNumberFormat="1" applyFont="1" applyBorder="1"/>
    <xf numFmtId="0" fontId="2" fillId="0" borderId="0" xfId="0" quotePrefix="1" applyFont="1" applyBorder="1"/>
    <xf numFmtId="165" fontId="8" fillId="0" borderId="8" xfId="3" applyNumberFormat="1" applyFont="1" applyBorder="1"/>
    <xf numFmtId="165" fontId="8" fillId="0" borderId="7" xfId="3" applyNumberFormat="1" applyFont="1" applyBorder="1"/>
    <xf numFmtId="43" fontId="8" fillId="0" borderId="11" xfId="3" applyFont="1" applyBorder="1"/>
    <xf numFmtId="43" fontId="9" fillId="0" borderId="11" xfId="3" applyFont="1" applyBorder="1" applyAlignment="1">
      <alignment horizontal="center" vertical="center" wrapText="1"/>
    </xf>
    <xf numFmtId="43" fontId="8" fillId="0" borderId="12" xfId="3" applyFont="1" applyBorder="1"/>
    <xf numFmtId="43" fontId="8" fillId="0" borderId="13" xfId="3" applyFont="1" applyBorder="1"/>
    <xf numFmtId="43" fontId="7" fillId="0" borderId="11" xfId="1" applyNumberForma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7" fillId="0" borderId="11" xfId="1" applyBorder="1"/>
    <xf numFmtId="165" fontId="7" fillId="0" borderId="0" xfId="3" applyNumberFormat="1" applyFont="1" applyBorder="1"/>
    <xf numFmtId="164" fontId="7" fillId="0" borderId="0" xfId="2" applyNumberFormat="1" applyBorder="1"/>
    <xf numFmtId="164" fontId="10" fillId="0" borderId="0" xfId="2" applyNumberFormat="1" applyFont="1" applyBorder="1" applyAlignment="1">
      <alignment horizontal="center" vertical="center" wrapText="1"/>
    </xf>
    <xf numFmtId="164" fontId="7" fillId="0" borderId="2" xfId="2" applyNumberFormat="1" applyBorder="1"/>
    <xf numFmtId="164" fontId="7" fillId="0" borderId="1" xfId="2" applyNumberFormat="1" applyBorder="1"/>
    <xf numFmtId="164" fontId="8" fillId="0" borderId="3" xfId="2" applyNumberFormat="1" applyFont="1" applyBorder="1"/>
    <xf numFmtId="164" fontId="8" fillId="0" borderId="7" xfId="2" applyNumberFormat="1" applyFont="1" applyBorder="1"/>
    <xf numFmtId="164" fontId="8" fillId="0" borderId="9" xfId="2" applyNumberFormat="1" applyFont="1" applyBorder="1"/>
    <xf numFmtId="164" fontId="8" fillId="0" borderId="4" xfId="2" applyNumberFormat="1" applyFont="1" applyBorder="1"/>
    <xf numFmtId="164" fontId="8" fillId="0" borderId="8" xfId="2" applyNumberFormat="1" applyFont="1" applyBorder="1"/>
    <xf numFmtId="164" fontId="9" fillId="0" borderId="5" xfId="2" applyNumberFormat="1" applyFont="1" applyBorder="1"/>
    <xf numFmtId="164" fontId="8" fillId="0" borderId="5" xfId="3" applyNumberFormat="1" applyFont="1" applyBorder="1"/>
    <xf numFmtId="164" fontId="8" fillId="0" borderId="4" xfId="3" applyNumberFormat="1" applyFont="1" applyBorder="1"/>
    <xf numFmtId="164" fontId="7" fillId="0" borderId="5" xfId="2" applyNumberFormat="1" applyBorder="1"/>
    <xf numFmtId="164" fontId="7" fillId="0" borderId="6" xfId="2" applyNumberFormat="1" applyBorder="1"/>
    <xf numFmtId="164" fontId="8" fillId="0" borderId="0" xfId="3" applyNumberFormat="1" applyFont="1" applyBorder="1"/>
    <xf numFmtId="165" fontId="8" fillId="0" borderId="9" xfId="3" applyNumberFormat="1" applyFont="1" applyBorder="1"/>
    <xf numFmtId="43" fontId="2" fillId="0" borderId="0" xfId="0" applyNumberFormat="1" applyFont="1" applyBorder="1"/>
  </cellXfs>
  <cellStyles count="4">
    <cellStyle name="ColLevel_1" xfId="2" builtinId="2" iLevel="0"/>
    <cellStyle name="Comma" xfId="3" builtinId="3"/>
    <cellStyle name="Normal" xfId="0" builtinId="0"/>
    <cellStyle name="RowLevel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-%20Accounting%20Documents/Auditors/2011%20Records/Asset%20Register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Register"/>
      <sheetName val="Depreciation"/>
    </sheetNames>
    <sheetDataSet>
      <sheetData sheetId="0">
        <row r="8">
          <cell r="D8">
            <v>573136</v>
          </cell>
          <cell r="F8">
            <v>-202454.76</v>
          </cell>
        </row>
        <row r="12">
          <cell r="F12">
            <v>-42593.333333333328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S33"/>
  <sheetViews>
    <sheetView tabSelected="1" workbookViewId="0">
      <pane ySplit="2" topLeftCell="A3" activePane="bottomLeft" state="frozen"/>
      <selection pane="bottomLeft" activeCell="D41" sqref="D41"/>
    </sheetView>
  </sheetViews>
  <sheetFormatPr defaultColWidth="9" defaultRowHeight="12.75" outlineLevelRow="1" outlineLevelCol="1" x14ac:dyDescent="0.2"/>
  <cols>
    <col min="1" max="1" width="2.140625" style="1" customWidth="1"/>
    <col min="2" max="2" width="2.28515625" style="1" customWidth="1"/>
    <col min="3" max="3" width="23.7109375" style="1" customWidth="1"/>
    <col min="4" max="4" width="12.7109375" style="17" customWidth="1" outlineLevel="1"/>
    <col min="5" max="5" width="1.7109375" style="17" customWidth="1" outlineLevel="1"/>
    <col min="6" max="6" width="12.7109375" style="17" customWidth="1" outlineLevel="1"/>
    <col min="7" max="7" width="1.7109375" style="17" customWidth="1" outlineLevel="1"/>
    <col min="8" max="8" width="1.7109375" style="54" customWidth="1" outlineLevel="1"/>
    <col min="9" max="9" width="12.7109375" style="78" customWidth="1"/>
    <col min="10" max="10" width="1.7109375" style="6" customWidth="1"/>
    <col min="11" max="11" width="1.7109375" style="59" customWidth="1"/>
    <col min="12" max="12" width="2.5703125" style="6" customWidth="1"/>
    <col min="13" max="13" width="29" style="1" customWidth="1"/>
    <col min="14" max="14" width="1.42578125" style="1" customWidth="1"/>
    <col min="15" max="15" width="1.7109375" style="1" customWidth="1"/>
    <col min="16" max="16" width="3.140625" style="1" customWidth="1"/>
    <col min="17" max="17" width="25.42578125" style="1" customWidth="1"/>
    <col min="18" max="18" width="9" style="2"/>
    <col min="19" max="19" width="8.140625" style="2" customWidth="1"/>
    <col min="20" max="16384" width="9" style="1"/>
  </cols>
  <sheetData>
    <row r="1" spans="1:19" ht="15" x14ac:dyDescent="0.25">
      <c r="A1" s="22" t="s">
        <v>32</v>
      </c>
      <c r="I1" s="64"/>
    </row>
    <row r="2" spans="1:19" ht="23.25" customHeight="1" x14ac:dyDescent="0.2">
      <c r="A2" s="14"/>
      <c r="D2" s="15" t="s">
        <v>13</v>
      </c>
      <c r="E2" s="15"/>
      <c r="F2" s="15" t="s">
        <v>14</v>
      </c>
      <c r="G2" s="15"/>
      <c r="H2" s="55"/>
      <c r="I2" s="65" t="s">
        <v>15</v>
      </c>
      <c r="L2" s="27" t="s">
        <v>8</v>
      </c>
      <c r="M2" s="6"/>
      <c r="N2" s="6"/>
      <c r="O2" s="6"/>
    </row>
    <row r="3" spans="1:19" s="9" customFormat="1" ht="15" x14ac:dyDescent="0.25">
      <c r="A3" s="13" t="s">
        <v>7</v>
      </c>
      <c r="D3" s="16"/>
      <c r="E3" s="16"/>
      <c r="F3" s="16"/>
      <c r="G3" s="16"/>
      <c r="H3" s="56"/>
      <c r="I3" s="66"/>
      <c r="K3" s="60"/>
      <c r="R3" s="8"/>
      <c r="S3" s="8"/>
    </row>
    <row r="4" spans="1:19" s="6" customFormat="1" ht="15" x14ac:dyDescent="0.25">
      <c r="D4" s="17">
        <v>248872</v>
      </c>
      <c r="E4" s="17"/>
      <c r="F4" s="17">
        <v>0</v>
      </c>
      <c r="G4" s="17"/>
      <c r="H4" s="54"/>
      <c r="I4" s="64">
        <f>D4+F4</f>
        <v>248872</v>
      </c>
      <c r="K4" s="59"/>
      <c r="L4" s="6" t="s">
        <v>12</v>
      </c>
      <c r="R4" s="5"/>
      <c r="S4" s="5"/>
    </row>
    <row r="5" spans="1:19" s="4" customFormat="1" ht="15" x14ac:dyDescent="0.25">
      <c r="D5" s="18"/>
      <c r="E5" s="18"/>
      <c r="F5" s="18"/>
      <c r="G5" s="18"/>
      <c r="H5" s="57"/>
      <c r="I5" s="67"/>
      <c r="K5" s="61"/>
      <c r="R5" s="3"/>
      <c r="S5" s="3"/>
    </row>
    <row r="6" spans="1:19" s="9" customFormat="1" ht="15" x14ac:dyDescent="0.25">
      <c r="A6" s="13" t="s">
        <v>6</v>
      </c>
      <c r="D6" s="16"/>
      <c r="E6" s="16"/>
      <c r="F6" s="16"/>
      <c r="G6" s="16"/>
      <c r="H6" s="56"/>
      <c r="I6" s="66"/>
      <c r="K6" s="60"/>
      <c r="R6" s="8"/>
      <c r="S6" s="8"/>
    </row>
    <row r="7" spans="1:19" s="6" customFormat="1" ht="15" x14ac:dyDescent="0.25">
      <c r="A7" s="29"/>
      <c r="B7" s="29"/>
      <c r="C7" s="29"/>
      <c r="D7" s="30">
        <f>D8+D12</f>
        <v>1466636</v>
      </c>
      <c r="E7" s="30"/>
      <c r="F7" s="31">
        <f>F8+F12</f>
        <v>-454043.18666666665</v>
      </c>
      <c r="G7" s="30"/>
      <c r="H7" s="58"/>
      <c r="I7" s="32">
        <f>SUM(D7:F7)</f>
        <v>1012592.8133333334</v>
      </c>
      <c r="J7" s="29"/>
      <c r="K7" s="62"/>
      <c r="L7" s="29"/>
      <c r="M7" s="30"/>
      <c r="N7" s="29"/>
      <c r="O7" s="29"/>
      <c r="P7" s="29"/>
      <c r="Q7" s="29"/>
      <c r="R7" s="32"/>
      <c r="S7" s="32"/>
    </row>
    <row r="8" spans="1:19" s="6" customFormat="1" ht="13.5" outlineLevel="1" thickBot="1" x14ac:dyDescent="0.25">
      <c r="B8" s="28" t="s">
        <v>34</v>
      </c>
      <c r="D8" s="19">
        <f>SUM(D9:D10)</f>
        <v>573136</v>
      </c>
      <c r="E8" s="17"/>
      <c r="F8" s="23">
        <f>SUM(F9:F10)</f>
        <v>-294156.52</v>
      </c>
      <c r="G8" s="17"/>
      <c r="H8" s="54"/>
      <c r="I8" s="68">
        <f>SUM(D8:G8)</f>
        <v>278979.48</v>
      </c>
      <c r="K8" s="59"/>
      <c r="L8" s="6" t="s">
        <v>5</v>
      </c>
      <c r="R8" s="5"/>
      <c r="S8" s="5"/>
    </row>
    <row r="9" spans="1:19" s="6" customFormat="1" outlineLevel="1" x14ac:dyDescent="0.2">
      <c r="C9" s="6" t="s">
        <v>18</v>
      </c>
      <c r="D9" s="33">
        <f>'[1]Asset Register'!$D$8</f>
        <v>573136</v>
      </c>
      <c r="E9" s="17"/>
      <c r="F9" s="53">
        <f>'[1]Asset Register'!$F$8</f>
        <v>-202454.76</v>
      </c>
      <c r="G9" s="17"/>
      <c r="H9" s="54"/>
      <c r="I9" s="69">
        <f>SUM(D9:F9)</f>
        <v>370681.24</v>
      </c>
      <c r="K9" s="59"/>
      <c r="L9" s="6" t="s">
        <v>4</v>
      </c>
      <c r="M9" s="6" t="s">
        <v>10</v>
      </c>
      <c r="R9" s="5"/>
      <c r="S9" s="5"/>
    </row>
    <row r="10" spans="1:19" s="6" customFormat="1" ht="13.5" outlineLevel="1" thickBot="1" x14ac:dyDescent="0.25">
      <c r="C10" s="6" t="s">
        <v>16</v>
      </c>
      <c r="D10" s="35"/>
      <c r="E10" s="17"/>
      <c r="F10" s="79">
        <f>-(D9*16%)</f>
        <v>-91701.759999999995</v>
      </c>
      <c r="G10" s="17"/>
      <c r="H10" s="54"/>
      <c r="I10" s="70">
        <f>SUM(D10:F10)</f>
        <v>-91701.759999999995</v>
      </c>
      <c r="K10" s="59"/>
      <c r="L10" s="6" t="s">
        <v>9</v>
      </c>
      <c r="R10" s="5"/>
      <c r="S10" s="5"/>
    </row>
    <row r="11" spans="1:19" s="6" customFormat="1" outlineLevel="1" x14ac:dyDescent="0.2">
      <c r="C11" s="51"/>
      <c r="D11" s="20"/>
      <c r="E11" s="17"/>
      <c r="F11" s="20"/>
      <c r="G11" s="17"/>
      <c r="H11" s="54"/>
      <c r="I11" s="71"/>
      <c r="K11" s="59"/>
      <c r="L11" s="12"/>
      <c r="M11" s="6" t="s">
        <v>36</v>
      </c>
      <c r="R11" s="5"/>
      <c r="S11" s="5"/>
    </row>
    <row r="12" spans="1:19" s="6" customFormat="1" ht="13.5" outlineLevel="1" thickBot="1" x14ac:dyDescent="0.25">
      <c r="B12" s="28" t="s">
        <v>35</v>
      </c>
      <c r="D12" s="20">
        <f>SUM(D13:D16)</f>
        <v>893500</v>
      </c>
      <c r="E12" s="17"/>
      <c r="F12" s="24">
        <f>SUM(F13:F16)</f>
        <v>-159886.66666666666</v>
      </c>
      <c r="G12" s="17"/>
      <c r="H12" s="54"/>
      <c r="I12" s="71">
        <f>SUM(D12:F12)</f>
        <v>733613.33333333337</v>
      </c>
      <c r="K12" s="59"/>
      <c r="L12" s="6" t="s">
        <v>11</v>
      </c>
      <c r="R12" s="5"/>
      <c r="S12" s="5"/>
    </row>
    <row r="13" spans="1:19" s="6" customFormat="1" outlineLevel="1" x14ac:dyDescent="0.2">
      <c r="C13" s="6" t="s">
        <v>18</v>
      </c>
      <c r="D13" s="33">
        <v>618500</v>
      </c>
      <c r="E13" s="17"/>
      <c r="F13" s="53">
        <f>'[1]Asset Register'!$F$12</f>
        <v>-42593.333333333328</v>
      </c>
      <c r="G13" s="17"/>
      <c r="H13" s="54"/>
      <c r="I13" s="69">
        <f>SUM(D13:F13)</f>
        <v>575906.66666666663</v>
      </c>
      <c r="K13" s="59"/>
      <c r="L13" s="12"/>
      <c r="M13" s="6" t="s">
        <v>36</v>
      </c>
      <c r="R13" s="5"/>
      <c r="S13" s="5"/>
    </row>
    <row r="14" spans="1:19" s="6" customFormat="1" outlineLevel="1" x14ac:dyDescent="0.2">
      <c r="C14" s="51" t="s">
        <v>19</v>
      </c>
      <c r="D14" s="34"/>
      <c r="E14" s="17"/>
      <c r="F14" s="52"/>
      <c r="G14" s="17"/>
      <c r="H14" s="54"/>
      <c r="I14" s="72">
        <f>SUM(D14:F14)</f>
        <v>0</v>
      </c>
      <c r="K14" s="59"/>
      <c r="R14" s="5"/>
      <c r="S14" s="5"/>
    </row>
    <row r="15" spans="1:19" s="6" customFormat="1" outlineLevel="1" x14ac:dyDescent="0.2">
      <c r="C15" s="51" t="s">
        <v>33</v>
      </c>
      <c r="D15" s="34">
        <v>275000</v>
      </c>
      <c r="E15" s="17"/>
      <c r="F15" s="34"/>
      <c r="G15" s="17"/>
      <c r="H15" s="54"/>
      <c r="I15" s="72">
        <f>SUM(D15:F15)</f>
        <v>275000</v>
      </c>
      <c r="K15" s="59"/>
      <c r="L15" s="12"/>
      <c r="M15" s="80"/>
      <c r="R15" s="5"/>
      <c r="S15" s="5"/>
    </row>
    <row r="16" spans="1:19" s="6" customFormat="1" ht="13.5" outlineLevel="1" thickBot="1" x14ac:dyDescent="0.25">
      <c r="C16" s="6" t="s">
        <v>16</v>
      </c>
      <c r="D16" s="35"/>
      <c r="E16" s="17"/>
      <c r="F16" s="79">
        <f>-(D13*16%+D15*16%*5/12)</f>
        <v>-117293.33333333333</v>
      </c>
      <c r="G16" s="17"/>
      <c r="H16" s="54"/>
      <c r="I16" s="70">
        <f>SUM(D16:F16)</f>
        <v>-117293.33333333333</v>
      </c>
      <c r="K16" s="59"/>
      <c r="L16" s="12"/>
      <c r="R16" s="5"/>
      <c r="S16" s="5"/>
    </row>
    <row r="17" spans="1:19" s="6" customFormat="1" ht="6" customHeight="1" outlineLevel="1" x14ac:dyDescent="0.2">
      <c r="D17" s="21"/>
      <c r="E17" s="17"/>
      <c r="F17" s="21"/>
      <c r="G17" s="17"/>
      <c r="H17" s="54"/>
      <c r="I17" s="73"/>
      <c r="K17" s="59"/>
      <c r="L17" s="12"/>
      <c r="R17" s="5"/>
      <c r="S17" s="5"/>
    </row>
    <row r="18" spans="1:19" s="4" customFormat="1" ht="15" x14ac:dyDescent="0.25">
      <c r="D18" s="18"/>
      <c r="E18" s="18"/>
      <c r="F18" s="18"/>
      <c r="G18" s="18"/>
      <c r="H18" s="57"/>
      <c r="I18" s="67"/>
      <c r="K18" s="61"/>
      <c r="L18" s="11"/>
      <c r="M18" s="11"/>
      <c r="N18" s="11"/>
      <c r="R18" s="3"/>
      <c r="S18" s="3"/>
    </row>
    <row r="19" spans="1:19" ht="15" x14ac:dyDescent="0.25">
      <c r="A19" s="10" t="s">
        <v>0</v>
      </c>
      <c r="I19" s="64"/>
    </row>
    <row r="20" spans="1:19" ht="15" x14ac:dyDescent="0.25">
      <c r="B20" s="49" t="s">
        <v>3</v>
      </c>
      <c r="D20" s="30">
        <f>SUM(D21:D22)</f>
        <v>100000</v>
      </c>
      <c r="F20" s="63">
        <f>SUM(F21:F22)</f>
        <v>-85000</v>
      </c>
      <c r="I20" s="64">
        <f>SUM(D20:F20)</f>
        <v>15000</v>
      </c>
      <c r="L20" s="6" t="s">
        <v>2</v>
      </c>
      <c r="O20" s="26"/>
      <c r="P20" s="6"/>
      <c r="Q20" s="6"/>
      <c r="R20" s="5"/>
      <c r="S20" s="5"/>
    </row>
    <row r="21" spans="1:19" x14ac:dyDescent="0.2">
      <c r="C21" s="6" t="s">
        <v>18</v>
      </c>
      <c r="D21" s="19">
        <v>100000</v>
      </c>
      <c r="F21" s="23">
        <f>-Depreciation!E17</f>
        <v>-70000</v>
      </c>
      <c r="I21" s="68">
        <f>SUM(D21:F21)</f>
        <v>30000</v>
      </c>
      <c r="L21" s="6" t="s">
        <v>1</v>
      </c>
      <c r="O21" s="6"/>
      <c r="P21" s="6"/>
      <c r="Q21" s="6"/>
      <c r="R21" s="5"/>
      <c r="S21" s="5"/>
    </row>
    <row r="22" spans="1:19" x14ac:dyDescent="0.2">
      <c r="C22" s="1" t="s">
        <v>16</v>
      </c>
      <c r="D22" s="21"/>
      <c r="F22" s="50">
        <f>-Depreciation!E18</f>
        <v>-15000</v>
      </c>
      <c r="I22" s="74">
        <f>SUM(D22:F22)</f>
        <v>-15000</v>
      </c>
      <c r="M22" s="6" t="s">
        <v>37</v>
      </c>
      <c r="O22" s="6"/>
      <c r="P22" s="6"/>
      <c r="Q22" s="6"/>
      <c r="R22" s="5"/>
      <c r="S22" s="5"/>
    </row>
    <row r="23" spans="1:19" s="4" customFormat="1" ht="15" x14ac:dyDescent="0.25">
      <c r="B23" s="7"/>
      <c r="C23" s="7"/>
      <c r="D23" s="18"/>
      <c r="E23" s="18"/>
      <c r="F23" s="18"/>
      <c r="G23" s="18"/>
      <c r="H23" s="57"/>
      <c r="I23" s="67"/>
      <c r="K23" s="61"/>
      <c r="R23" s="3"/>
      <c r="S23" s="3"/>
    </row>
    <row r="24" spans="1:19" ht="15" x14ac:dyDescent="0.25">
      <c r="A24" s="25" t="s">
        <v>17</v>
      </c>
      <c r="I24" s="64"/>
      <c r="O24" s="6"/>
      <c r="P24" s="6"/>
      <c r="Q24" s="6"/>
      <c r="R24" s="5"/>
      <c r="S24" s="5"/>
    </row>
    <row r="25" spans="1:19" ht="15" x14ac:dyDescent="0.25">
      <c r="B25" s="49" t="s">
        <v>31</v>
      </c>
      <c r="D25" s="30">
        <f>SUM(D26:D27)</f>
        <v>197716</v>
      </c>
      <c r="F25" s="63">
        <f>SUM(F26:F30)</f>
        <v>-59181.489600000001</v>
      </c>
      <c r="I25" s="64">
        <f>SUM(D25:F25)</f>
        <v>138534.5104</v>
      </c>
      <c r="O25" s="6"/>
      <c r="P25" s="6"/>
      <c r="Q25" s="6"/>
      <c r="R25" s="5"/>
      <c r="S25" s="5"/>
    </row>
    <row r="26" spans="1:19" x14ac:dyDescent="0.2">
      <c r="C26" s="6" t="s">
        <v>18</v>
      </c>
      <c r="D26" s="19">
        <v>61404</v>
      </c>
      <c r="F26" s="23">
        <f>-Depreciation!E22</f>
        <v>-8527</v>
      </c>
      <c r="I26" s="68">
        <f>SUM(D26:F26)</f>
        <v>52877</v>
      </c>
      <c r="L26" s="1" t="s">
        <v>39</v>
      </c>
      <c r="O26" s="6"/>
      <c r="P26" s="6"/>
      <c r="Q26" s="6"/>
      <c r="R26" s="5"/>
      <c r="S26" s="5"/>
    </row>
    <row r="27" spans="1:19" ht="13.5" thickBot="1" x14ac:dyDescent="0.25">
      <c r="C27" s="6" t="s">
        <v>19</v>
      </c>
      <c r="D27" s="20">
        <f>SUM(D28:D29)</f>
        <v>136312</v>
      </c>
      <c r="F27" s="24"/>
      <c r="I27" s="75">
        <f>SUM(D27:F27)</f>
        <v>136312</v>
      </c>
      <c r="L27" s="1" t="s">
        <v>42</v>
      </c>
      <c r="M27" s="6"/>
      <c r="O27" s="6"/>
      <c r="P27" s="6"/>
      <c r="Q27" s="6"/>
      <c r="R27" s="5"/>
      <c r="S27" s="5"/>
    </row>
    <row r="28" spans="1:19" x14ac:dyDescent="0.2">
      <c r="C28" s="51" t="s">
        <v>40</v>
      </c>
      <c r="D28" s="33">
        <v>132712</v>
      </c>
      <c r="F28" s="24"/>
      <c r="I28" s="75"/>
      <c r="L28" s="1"/>
      <c r="M28" s="6" t="s">
        <v>38</v>
      </c>
      <c r="O28" s="6"/>
      <c r="P28" s="6"/>
      <c r="Q28" s="6"/>
      <c r="R28" s="5"/>
      <c r="S28" s="5"/>
    </row>
    <row r="29" spans="1:19" ht="13.5" thickBot="1" x14ac:dyDescent="0.25">
      <c r="C29" s="51" t="s">
        <v>41</v>
      </c>
      <c r="D29" s="35">
        <v>3600</v>
      </c>
      <c r="F29" s="24"/>
      <c r="I29" s="75"/>
      <c r="L29" s="1"/>
      <c r="M29" s="6"/>
      <c r="O29" s="6"/>
      <c r="P29" s="6"/>
      <c r="Q29" s="6"/>
      <c r="R29" s="5"/>
      <c r="S29" s="5"/>
    </row>
    <row r="30" spans="1:19" ht="15" x14ac:dyDescent="0.25">
      <c r="A30" s="6"/>
      <c r="C30" s="1" t="s">
        <v>16</v>
      </c>
      <c r="D30" s="21"/>
      <c r="F30" s="50">
        <f>-(D26*33.33%+D28*33.33%*8/12+D29*33.33%*7/12)</f>
        <v>-50654.489600000001</v>
      </c>
      <c r="I30" s="76">
        <f>SUM(D30:F30)</f>
        <v>-50654.489600000001</v>
      </c>
      <c r="O30" s="6"/>
      <c r="P30" s="6"/>
      <c r="Q30" s="6"/>
      <c r="R30" s="5"/>
      <c r="S30" s="5"/>
    </row>
    <row r="31" spans="1:19" s="4" customFormat="1" ht="15.75" thickBot="1" x14ac:dyDescent="0.3">
      <c r="B31" s="7"/>
      <c r="C31" s="7"/>
      <c r="D31" s="18"/>
      <c r="E31" s="18"/>
      <c r="F31" s="18"/>
      <c r="G31" s="18"/>
      <c r="H31" s="57"/>
      <c r="I31" s="64"/>
      <c r="K31" s="61"/>
      <c r="R31" s="3"/>
      <c r="S31" s="3"/>
    </row>
    <row r="32" spans="1:19" ht="15.75" thickBot="1" x14ac:dyDescent="0.3">
      <c r="I32" s="77">
        <f>I4+I7+I20+I25</f>
        <v>1414999.3237333335</v>
      </c>
      <c r="O32" s="6"/>
      <c r="P32" s="6"/>
      <c r="Q32" s="6"/>
      <c r="R32" s="5"/>
      <c r="S32" s="5"/>
    </row>
    <row r="33" spans="9:19" ht="15" x14ac:dyDescent="0.25">
      <c r="I33" s="64"/>
      <c r="O33" s="6"/>
      <c r="P33" s="6"/>
      <c r="Q33" s="6"/>
      <c r="R33" s="5"/>
      <c r="S33" s="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5" sqref="D5"/>
    </sheetView>
  </sheetViews>
  <sheetFormatPr defaultRowHeight="15" x14ac:dyDescent="0.25"/>
  <cols>
    <col min="1" max="1" width="1.42578125" style="39" customWidth="1"/>
    <col min="2" max="2" width="3.85546875" style="39" customWidth="1"/>
    <col min="3" max="3" width="40.28515625" style="39" customWidth="1"/>
    <col min="4" max="5" width="12.7109375" style="39" customWidth="1"/>
    <col min="6" max="16384" width="9.140625" style="39"/>
  </cols>
  <sheetData>
    <row r="1" spans="1:6" ht="15.75" x14ac:dyDescent="0.25">
      <c r="A1" s="36" t="s">
        <v>20</v>
      </c>
      <c r="B1" s="37"/>
      <c r="C1" s="37"/>
      <c r="D1" s="38"/>
      <c r="E1" s="38"/>
    </row>
    <row r="2" spans="1:6" ht="15.75" x14ac:dyDescent="0.25">
      <c r="A2" s="40"/>
      <c r="B2" s="41" t="s">
        <v>16</v>
      </c>
      <c r="C2" s="41"/>
      <c r="D2" s="42">
        <f>SUM(D3:D5)</f>
        <v>274649.58293333335</v>
      </c>
      <c r="E2" s="42"/>
    </row>
    <row r="3" spans="1:6" ht="15.75" x14ac:dyDescent="0.25">
      <c r="A3" s="40"/>
      <c r="B3" s="43" t="s">
        <v>22</v>
      </c>
      <c r="C3" s="41"/>
      <c r="D3" s="44">
        <f>-'Asset Register'!F10-'Asset Register'!F16</f>
        <v>208995.09333333332</v>
      </c>
      <c r="E3" s="42"/>
    </row>
    <row r="4" spans="1:6" ht="15.75" x14ac:dyDescent="0.25">
      <c r="A4" s="40"/>
      <c r="B4" s="43" t="s">
        <v>21</v>
      </c>
      <c r="C4" s="41"/>
      <c r="D4" s="45">
        <v>15000</v>
      </c>
      <c r="E4" s="42"/>
    </row>
    <row r="5" spans="1:6" ht="15.75" x14ac:dyDescent="0.25">
      <c r="A5" s="40"/>
      <c r="B5" s="43" t="s">
        <v>23</v>
      </c>
      <c r="C5" s="41"/>
      <c r="D5" s="46">
        <f>-'Asset Register'!F30</f>
        <v>50654.489600000001</v>
      </c>
      <c r="E5" s="42"/>
    </row>
    <row r="6" spans="1:6" ht="15.75" x14ac:dyDescent="0.25">
      <c r="A6" s="40"/>
      <c r="B6" s="41"/>
      <c r="C6" s="41" t="s">
        <v>24</v>
      </c>
      <c r="D6" s="42"/>
      <c r="E6" s="42">
        <f>D3</f>
        <v>208995.09333333332</v>
      </c>
    </row>
    <row r="7" spans="1:6" ht="15.75" x14ac:dyDescent="0.25">
      <c r="A7" s="40"/>
      <c r="B7" s="41"/>
      <c r="C7" s="41" t="s">
        <v>25</v>
      </c>
      <c r="D7" s="42"/>
      <c r="E7" s="42">
        <f>D4</f>
        <v>15000</v>
      </c>
    </row>
    <row r="8" spans="1:6" ht="15.75" x14ac:dyDescent="0.25">
      <c r="A8" s="36"/>
      <c r="B8" s="37"/>
      <c r="C8" s="37" t="s">
        <v>26</v>
      </c>
      <c r="D8" s="38"/>
      <c r="E8" s="38">
        <f>D5</f>
        <v>50654.489600000001</v>
      </c>
      <c r="F8" s="47">
        <f>SUM(E6:E8)-D2</f>
        <v>0</v>
      </c>
    </row>
    <row r="9" spans="1:6" ht="15.75" x14ac:dyDescent="0.25">
      <c r="A9" s="40"/>
      <c r="B9" s="41"/>
      <c r="C9" s="41"/>
      <c r="D9" s="42"/>
      <c r="E9" s="42"/>
    </row>
    <row r="10" spans="1:6" ht="15.75" x14ac:dyDescent="0.25">
      <c r="A10" s="40"/>
      <c r="B10" s="41"/>
      <c r="C10" s="41"/>
      <c r="D10" s="42"/>
      <c r="E10" s="42"/>
    </row>
    <row r="11" spans="1:6" ht="15.75" x14ac:dyDescent="0.25">
      <c r="A11" s="36" t="s">
        <v>27</v>
      </c>
      <c r="B11" s="37"/>
      <c r="C11" s="37"/>
      <c r="D11" s="38"/>
      <c r="E11" s="38"/>
    </row>
    <row r="12" spans="1:6" ht="15.75" x14ac:dyDescent="0.25">
      <c r="A12" s="40"/>
      <c r="B12" s="41" t="s">
        <v>18</v>
      </c>
      <c r="C12" s="41"/>
      <c r="D12" s="42"/>
      <c r="E12" s="42">
        <v>245048</v>
      </c>
    </row>
    <row r="13" spans="1:6" ht="15.75" x14ac:dyDescent="0.25">
      <c r="A13" s="40"/>
      <c r="B13" s="41" t="s">
        <v>16</v>
      </c>
      <c r="C13" s="41"/>
      <c r="D13" s="42"/>
      <c r="E13" s="42">
        <f>E6</f>
        <v>208995.09333333332</v>
      </c>
    </row>
    <row r="14" spans="1:6" ht="16.5" thickBot="1" x14ac:dyDescent="0.3">
      <c r="A14" s="40"/>
      <c r="B14" s="41" t="s">
        <v>28</v>
      </c>
      <c r="C14" s="41"/>
      <c r="D14" s="42"/>
      <c r="E14" s="48">
        <f>SUM(E12:E13)</f>
        <v>454043.09333333332</v>
      </c>
    </row>
    <row r="15" spans="1:6" ht="16.5" thickTop="1" x14ac:dyDescent="0.25">
      <c r="A15" s="40"/>
      <c r="B15" s="41"/>
      <c r="C15" s="41"/>
      <c r="D15" s="42"/>
      <c r="E15" s="42"/>
    </row>
    <row r="16" spans="1:6" ht="15.75" x14ac:dyDescent="0.25">
      <c r="A16" s="36" t="s">
        <v>29</v>
      </c>
      <c r="B16" s="37"/>
      <c r="C16" s="37"/>
      <c r="D16" s="38"/>
      <c r="E16" s="38"/>
    </row>
    <row r="17" spans="1:5" ht="15.75" x14ac:dyDescent="0.25">
      <c r="A17" s="40"/>
      <c r="B17" s="41" t="s">
        <v>18</v>
      </c>
      <c r="C17" s="41"/>
      <c r="D17" s="42"/>
      <c r="E17" s="42">
        <v>70000</v>
      </c>
    </row>
    <row r="18" spans="1:5" ht="15.75" x14ac:dyDescent="0.25">
      <c r="A18" s="40"/>
      <c r="B18" s="41" t="s">
        <v>16</v>
      </c>
      <c r="C18" s="41"/>
      <c r="D18" s="42"/>
      <c r="E18" s="42">
        <f>E7</f>
        <v>15000</v>
      </c>
    </row>
    <row r="19" spans="1:5" ht="16.5" thickBot="1" x14ac:dyDescent="0.3">
      <c r="A19" s="40"/>
      <c r="B19" s="41" t="s">
        <v>28</v>
      </c>
      <c r="C19" s="41"/>
      <c r="D19" s="42"/>
      <c r="E19" s="48">
        <f>SUM(E17:E18)</f>
        <v>85000</v>
      </c>
    </row>
    <row r="20" spans="1:5" ht="16.5" thickTop="1" x14ac:dyDescent="0.25">
      <c r="A20" s="40"/>
      <c r="B20" s="41"/>
      <c r="C20" s="41"/>
      <c r="D20" s="42"/>
      <c r="E20" s="42"/>
    </row>
    <row r="21" spans="1:5" ht="15.75" x14ac:dyDescent="0.25">
      <c r="A21" s="36" t="s">
        <v>30</v>
      </c>
      <c r="B21" s="37"/>
      <c r="C21" s="37"/>
      <c r="D21" s="38"/>
      <c r="E21" s="38"/>
    </row>
    <row r="22" spans="1:5" ht="15.75" x14ac:dyDescent="0.25">
      <c r="A22" s="40"/>
      <c r="B22" s="41" t="s">
        <v>18</v>
      </c>
      <c r="C22" s="41"/>
      <c r="D22" s="42"/>
      <c r="E22" s="42">
        <v>8527</v>
      </c>
    </row>
    <row r="23" spans="1:5" ht="15.75" x14ac:dyDescent="0.25">
      <c r="A23" s="40"/>
      <c r="B23" s="41" t="s">
        <v>16</v>
      </c>
      <c r="C23" s="41"/>
      <c r="D23" s="42"/>
      <c r="E23" s="42">
        <f>E8</f>
        <v>50654.489600000001</v>
      </c>
    </row>
    <row r="24" spans="1:5" ht="16.5" thickBot="1" x14ac:dyDescent="0.3">
      <c r="A24" s="40"/>
      <c r="B24" s="41" t="s">
        <v>28</v>
      </c>
      <c r="C24" s="41"/>
      <c r="D24" s="42"/>
      <c r="E24" s="48">
        <f>SUM(E22:E23)</f>
        <v>59181.489600000001</v>
      </c>
    </row>
    <row r="25" spans="1:5" ht="16.5" thickTop="1" x14ac:dyDescent="0.25">
      <c r="A25" s="40"/>
      <c r="B25" s="41"/>
      <c r="C25" s="41"/>
      <c r="D25" s="42"/>
      <c r="E25" s="42"/>
    </row>
    <row r="26" spans="1:5" ht="15.75" x14ac:dyDescent="0.25">
      <c r="A26" s="40"/>
      <c r="B26" s="41"/>
      <c r="C26" s="41"/>
      <c r="D26" s="42"/>
      <c r="E2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 Register</vt:lpstr>
      <vt:lpstr>Depreciation</vt:lpstr>
      <vt:lpstr>'Asset Register'!Print_Titles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Nikki</cp:lastModifiedBy>
  <dcterms:created xsi:type="dcterms:W3CDTF">2012-02-24T10:27:56Z</dcterms:created>
  <dcterms:modified xsi:type="dcterms:W3CDTF">2012-06-01T06:58:11Z</dcterms:modified>
</cp:coreProperties>
</file>