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0" windowWidth="21015" windowHeight="9720"/>
  </bookViews>
  <sheets>
    <sheet name="ASSETS" sheetId="1" r:id="rId1"/>
    <sheet name="Land" sheetId="2" r:id="rId2"/>
    <sheet name="Machinery" sheetId="3" r:id="rId3"/>
    <sheet name="Motors" sheetId="4" r:id="rId4"/>
    <sheet name="Patents" sheetId="5" r:id="rId5"/>
    <sheet name="Computer Software" sheetId="6" r:id="rId6"/>
  </sheets>
  <externalReferences>
    <externalReference r:id="rId7"/>
  </externalReferences>
  <calcPr calcId="124519"/>
</workbook>
</file>

<file path=xl/calcChain.xml><?xml version="1.0" encoding="utf-8"?>
<calcChain xmlns="http://schemas.openxmlformats.org/spreadsheetml/2006/main">
  <c r="C10" i="1"/>
  <c r="E10"/>
  <c r="E11"/>
  <c r="B11"/>
  <c r="M11" i="3" l="1"/>
  <c r="L11"/>
  <c r="J16"/>
  <c r="J11"/>
  <c r="J10"/>
  <c r="G11"/>
  <c r="G10"/>
  <c r="G16" s="1"/>
  <c r="J14"/>
  <c r="L14" s="1"/>
  <c r="M14" s="1"/>
  <c r="J13"/>
  <c r="L13" s="1"/>
  <c r="M13" s="1"/>
  <c r="J12"/>
  <c r="L12" s="1"/>
  <c r="M12" s="1"/>
  <c r="E16"/>
  <c r="G14"/>
  <c r="G13"/>
  <c r="G12"/>
  <c r="K11" i="6"/>
  <c r="I11"/>
  <c r="F11"/>
  <c r="E11"/>
  <c r="C14" i="1" s="1"/>
  <c r="D11" i="6"/>
  <c r="B14" i="1" s="1"/>
  <c r="N9" i="6"/>
  <c r="L9"/>
  <c r="G9"/>
  <c r="N8"/>
  <c r="G8"/>
  <c r="G11" s="1"/>
  <c r="E14" i="1" s="1"/>
  <c r="I13"/>
  <c r="I12"/>
  <c r="F13"/>
  <c r="F12"/>
  <c r="L8" i="5"/>
  <c r="L10" s="1"/>
  <c r="I10"/>
  <c r="J10"/>
  <c r="K10"/>
  <c r="J8" i="3"/>
  <c r="B12" i="1"/>
  <c r="F10" i="5"/>
  <c r="E10"/>
  <c r="D10"/>
  <c r="B13" i="1" s="1"/>
  <c r="N8" i="5"/>
  <c r="G8"/>
  <c r="N15" i="4"/>
  <c r="L15"/>
  <c r="F11" i="1" s="1"/>
  <c r="I15" i="4"/>
  <c r="H15"/>
  <c r="G15"/>
  <c r="Q13"/>
  <c r="O13"/>
  <c r="J13"/>
  <c r="Q12"/>
  <c r="O12"/>
  <c r="J12"/>
  <c r="Q11"/>
  <c r="O11"/>
  <c r="J11"/>
  <c r="Q10"/>
  <c r="O10"/>
  <c r="J10"/>
  <c r="Q9"/>
  <c r="O9"/>
  <c r="J9"/>
  <c r="Q8"/>
  <c r="O8"/>
  <c r="J8"/>
  <c r="Q7"/>
  <c r="J7"/>
  <c r="M7" s="1"/>
  <c r="K16" i="3"/>
  <c r="I16"/>
  <c r="F10" i="1" s="1"/>
  <c r="F16" i="3"/>
  <c r="D16"/>
  <c r="N8"/>
  <c r="G8"/>
  <c r="N11" i="2"/>
  <c r="M11"/>
  <c r="L11"/>
  <c r="I11"/>
  <c r="H11"/>
  <c r="G11"/>
  <c r="Q8"/>
  <c r="K12" i="1" s="1"/>
  <c r="O8" i="2"/>
  <c r="O11" s="1"/>
  <c r="J8"/>
  <c r="J11" s="1"/>
  <c r="E12" i="1" s="1"/>
  <c r="H11"/>
  <c r="H10"/>
  <c r="H15" s="1"/>
  <c r="D15"/>
  <c r="N11" i="6" l="1"/>
  <c r="C15" i="1"/>
  <c r="J8" i="6"/>
  <c r="L8" i="3"/>
  <c r="F15" i="1"/>
  <c r="M9" i="6"/>
  <c r="M15" i="4"/>
  <c r="O7"/>
  <c r="P7" s="1"/>
  <c r="J15"/>
  <c r="B10" i="1"/>
  <c r="B15" s="1"/>
  <c r="M8" i="5"/>
  <c r="N10"/>
  <c r="K13" i="1" s="1"/>
  <c r="P9" i="4"/>
  <c r="P11"/>
  <c r="P13"/>
  <c r="Q11" i="2"/>
  <c r="Q15" i="4"/>
  <c r="P8"/>
  <c r="P10"/>
  <c r="P12"/>
  <c r="N16" i="3"/>
  <c r="K15" i="1" s="1"/>
  <c r="G10" i="5"/>
  <c r="E13" i="1" s="1"/>
  <c r="E15" s="1"/>
  <c r="M8" i="3"/>
  <c r="P8" i="2"/>
  <c r="P11" s="1"/>
  <c r="J12" i="1" s="1"/>
  <c r="L8" i="6" l="1"/>
  <c r="J11"/>
  <c r="G14" i="1" s="1"/>
  <c r="L10" i="3"/>
  <c r="G10" i="1"/>
  <c r="M10" i="5"/>
  <c r="J13" i="1" s="1"/>
  <c r="P15" i="4"/>
  <c r="J11" i="1" s="1"/>
  <c r="G11"/>
  <c r="O15" i="4"/>
  <c r="I11" i="1" s="1"/>
  <c r="L11" i="6" l="1"/>
  <c r="I14" i="1" s="1"/>
  <c r="M8" i="6"/>
  <c r="M11" s="1"/>
  <c r="J14" i="1" s="1"/>
  <c r="L16" i="3"/>
  <c r="M10"/>
  <c r="M16" s="1"/>
  <c r="G15" i="1"/>
  <c r="J10"/>
  <c r="J15" s="1"/>
  <c r="I10"/>
  <c r="I15" l="1"/>
</calcChain>
</file>

<file path=xl/sharedStrings.xml><?xml version="1.0" encoding="utf-8"?>
<sst xmlns="http://schemas.openxmlformats.org/spreadsheetml/2006/main" count="156" uniqueCount="46">
  <si>
    <t xml:space="preserve"> </t>
  </si>
  <si>
    <t>COST</t>
  </si>
  <si>
    <t>ACCUMULATED DEPRECIATION</t>
  </si>
  <si>
    <t xml:space="preserve">N B V </t>
  </si>
  <si>
    <t>DESCRIPTION</t>
  </si>
  <si>
    <t>OPENING</t>
  </si>
  <si>
    <t>ADDITIONS</t>
  </si>
  <si>
    <t>(DISPOSALS)</t>
  </si>
  <si>
    <t>CLOSING</t>
  </si>
  <si>
    <t>CURRENT</t>
  </si>
  <si>
    <t>OWNED</t>
  </si>
  <si>
    <t>MACHINERY AND EQUIPMENT</t>
  </si>
  <si>
    <t>MOTOR VEHICLES</t>
  </si>
  <si>
    <t>LAND AND BUILDINGS</t>
  </si>
  <si>
    <t>ASSET</t>
  </si>
  <si>
    <t>Dept</t>
  </si>
  <si>
    <t>Fiscal</t>
  </si>
  <si>
    <t>DATE</t>
  </si>
  <si>
    <t>DEP</t>
  </si>
  <si>
    <t>No.</t>
  </si>
  <si>
    <t>Month</t>
  </si>
  <si>
    <t>ACQUIRED</t>
  </si>
  <si>
    <t>RATE</t>
  </si>
  <si>
    <t>Current</t>
  </si>
  <si>
    <t>Previous</t>
  </si>
  <si>
    <t>Purch</t>
  </si>
  <si>
    <t>Agrigel (Pty) Ltd</t>
  </si>
  <si>
    <t>PATENTS</t>
  </si>
  <si>
    <t>Openings Balanse</t>
  </si>
  <si>
    <t>LEAD SCHEDULE OF FIXED ASSETS AT 28 FEBRUARY 2011</t>
  </si>
  <si>
    <t>SCHEDULE OF LAND AND BUILDINGS AT 28 FEBRUARY 2011</t>
  </si>
  <si>
    <t>SCHEDULE OF MACHINERY AND EQUIPMENT AT 28 FEBRUARY 2011</t>
  </si>
  <si>
    <t>SCHEDULE OF MOTOR VEHICLES AT 28 FEBRUARY 2011</t>
  </si>
  <si>
    <t>SCHEDULE OF PATENTS AT 28 FEBRUARY 2011</t>
  </si>
  <si>
    <t>Openings Balanse 2011</t>
  </si>
  <si>
    <t>COMPUTER SOFTWARE</t>
  </si>
  <si>
    <t>Additions 2011</t>
  </si>
  <si>
    <t>AEP Integration</t>
  </si>
  <si>
    <t>01/10/2010</t>
  </si>
  <si>
    <t>Tata Telcoline 2L Tdi S/Cab</t>
  </si>
  <si>
    <t>Die &amp; Modifications</t>
  </si>
  <si>
    <t>Display Box Seal Die, Housing Die</t>
  </si>
  <si>
    <t>Die Modifications</t>
  </si>
  <si>
    <t>Impellor Die</t>
  </si>
  <si>
    <t>Display Box Die</t>
  </si>
  <si>
    <t>SCHEDULE OF COMPUTER SOFTWARE AT 28 FEBRUARY 2011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</si>
</sst>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_);\(0\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indexed="57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39" fontId="2" fillId="0" borderId="0" xfId="0" applyNumberFormat="1" applyFont="1" applyProtection="1"/>
    <xf numFmtId="39" fontId="3" fillId="0" borderId="0" xfId="0" applyNumberFormat="1" applyFont="1" applyProtection="1"/>
    <xf numFmtId="39" fontId="0" fillId="0" borderId="0" xfId="0" applyNumberFormat="1"/>
    <xf numFmtId="39" fontId="2" fillId="0" borderId="1" xfId="0" applyNumberFormat="1" applyFont="1" applyBorder="1" applyProtection="1"/>
    <xf numFmtId="39" fontId="3" fillId="0" borderId="1" xfId="0" applyNumberFormat="1" applyFont="1" applyBorder="1" applyProtection="1"/>
    <xf numFmtId="39" fontId="4" fillId="2" borderId="2" xfId="0" applyNumberFormat="1" applyFont="1" applyFill="1" applyBorder="1" applyProtection="1"/>
    <xf numFmtId="39" fontId="4" fillId="2" borderId="3" xfId="0" applyNumberFormat="1" applyFont="1" applyFill="1" applyBorder="1" applyAlignment="1" applyProtection="1">
      <alignment horizontal="centerContinuous"/>
    </xf>
    <xf numFmtId="39" fontId="4" fillId="2" borderId="3" xfId="0" applyNumberFormat="1" applyFont="1" applyFill="1" applyBorder="1" applyProtection="1"/>
    <xf numFmtId="39" fontId="4" fillId="2" borderId="4" xfId="0" applyNumberFormat="1" applyFont="1" applyFill="1" applyBorder="1" applyAlignment="1" applyProtection="1">
      <alignment horizontal="centerContinuous"/>
    </xf>
    <xf numFmtId="39" fontId="4" fillId="2" borderId="4" xfId="0" applyNumberFormat="1" applyFont="1" applyFill="1" applyBorder="1" applyAlignment="1" applyProtection="1">
      <alignment horizontal="center"/>
    </xf>
    <xf numFmtId="39" fontId="4" fillId="2" borderId="6" xfId="0" applyNumberFormat="1" applyFont="1" applyFill="1" applyBorder="1" applyAlignment="1" applyProtection="1">
      <alignment horizontal="center"/>
    </xf>
    <xf numFmtId="39" fontId="4" fillId="2" borderId="2" xfId="0" applyNumberFormat="1" applyFont="1" applyFill="1" applyBorder="1" applyAlignment="1" applyProtection="1">
      <alignment horizontal="center"/>
    </xf>
    <xf numFmtId="164" fontId="4" fillId="2" borderId="7" xfId="0" quotePrefix="1" applyNumberFormat="1" applyFont="1" applyFill="1" applyBorder="1" applyAlignment="1" applyProtection="1">
      <alignment horizontal="center"/>
    </xf>
    <xf numFmtId="39" fontId="3" fillId="0" borderId="2" xfId="0" applyNumberFormat="1" applyFont="1" applyBorder="1" applyProtection="1"/>
    <xf numFmtId="39" fontId="3" fillId="0" borderId="4" xfId="0" applyNumberFormat="1" applyFont="1" applyBorder="1" applyProtection="1"/>
    <xf numFmtId="39" fontId="3" fillId="0" borderId="5" xfId="0" applyNumberFormat="1" applyFont="1" applyBorder="1" applyProtection="1"/>
    <xf numFmtId="39" fontId="2" fillId="0" borderId="6" xfId="0" applyNumberFormat="1" applyFont="1" applyBorder="1" applyProtection="1"/>
    <xf numFmtId="39" fontId="3" fillId="0" borderId="6" xfId="0" applyNumberFormat="1" applyFont="1" applyBorder="1" applyProtection="1"/>
    <xf numFmtId="39" fontId="3" fillId="0" borderId="7" xfId="0" applyNumberFormat="1" applyFont="1" applyBorder="1" applyProtection="1"/>
    <xf numFmtId="39" fontId="3" fillId="0" borderId="8" xfId="0" applyNumberFormat="1" applyFont="1" applyBorder="1" applyProtection="1"/>
    <xf numFmtId="39" fontId="3" fillId="0" borderId="6" xfId="0" applyNumberFormat="1" applyFont="1" applyFill="1" applyBorder="1" applyProtection="1"/>
    <xf numFmtId="39" fontId="3" fillId="0" borderId="7" xfId="0" applyNumberFormat="1" applyFont="1" applyFill="1" applyBorder="1" applyProtection="1"/>
    <xf numFmtId="39" fontId="3" fillId="0" borderId="9" xfId="0" applyNumberFormat="1" applyFont="1" applyBorder="1" applyProtection="1"/>
    <xf numFmtId="39" fontId="3" fillId="0" borderId="10" xfId="0" applyNumberFormat="1" applyFont="1" applyBorder="1" applyProtection="1"/>
    <xf numFmtId="39" fontId="3" fillId="0" borderId="11" xfId="0" applyNumberFormat="1" applyFont="1" applyBorder="1" applyProtection="1"/>
    <xf numFmtId="39" fontId="3" fillId="0" borderId="12" xfId="0" applyNumberFormat="1" applyFont="1" applyBorder="1" applyProtection="1"/>
    <xf numFmtId="39" fontId="3" fillId="0" borderId="13" xfId="0" applyNumberFormat="1" applyFont="1" applyBorder="1" applyProtection="1"/>
    <xf numFmtId="39" fontId="2" fillId="0" borderId="6" xfId="0" applyNumberFormat="1" applyFont="1" applyFill="1" applyBorder="1" applyProtection="1"/>
    <xf numFmtId="39" fontId="2" fillId="0" borderId="0" xfId="0" applyNumberFormat="1" applyFont="1" applyBorder="1" applyProtection="1"/>
    <xf numFmtId="39" fontId="3" fillId="0" borderId="0" xfId="0" applyNumberFormat="1" applyFont="1" applyFill="1" applyProtection="1"/>
    <xf numFmtId="39" fontId="3" fillId="0" borderId="14" xfId="0" applyNumberFormat="1" applyFont="1" applyBorder="1" applyProtection="1"/>
    <xf numFmtId="39" fontId="0" fillId="0" borderId="0" xfId="0" applyNumberFormat="1" applyFill="1"/>
    <xf numFmtId="39" fontId="2" fillId="0" borderId="0" xfId="0" applyNumberFormat="1" applyFont="1" applyFill="1"/>
    <xf numFmtId="39" fontId="3" fillId="0" borderId="0" xfId="0" applyNumberFormat="1" applyFont="1" applyFill="1" applyBorder="1" applyProtection="1"/>
    <xf numFmtId="39" fontId="3" fillId="0" borderId="0" xfId="0" applyNumberFormat="1" applyFont="1" applyBorder="1" applyProtection="1"/>
    <xf numFmtId="39" fontId="0" fillId="0" borderId="0" xfId="0" applyNumberFormat="1" applyBorder="1"/>
    <xf numFmtId="15" fontId="3" fillId="0" borderId="1" xfId="0" applyNumberFormat="1" applyFont="1" applyBorder="1" applyProtection="1"/>
    <xf numFmtId="39" fontId="4" fillId="2" borderId="15" xfId="0" applyNumberFormat="1" applyFont="1" applyFill="1" applyBorder="1" applyProtection="1"/>
    <xf numFmtId="39" fontId="4" fillId="2" borderId="16" xfId="0" applyNumberFormat="1" applyFont="1" applyFill="1" applyBorder="1" applyAlignment="1" applyProtection="1">
      <alignment horizontal="center"/>
    </xf>
    <xf numFmtId="39" fontId="4" fillId="2" borderId="16" xfId="0" applyNumberFormat="1" applyFont="1" applyFill="1" applyBorder="1" applyProtection="1"/>
    <xf numFmtId="39" fontId="4" fillId="2" borderId="17" xfId="0" applyNumberFormat="1" applyFont="1" applyFill="1" applyBorder="1" applyAlignment="1" applyProtection="1">
      <alignment horizontal="centerContinuous"/>
    </xf>
    <xf numFmtId="39" fontId="4" fillId="2" borderId="17" xfId="0" applyNumberFormat="1" applyFont="1" applyFill="1" applyBorder="1" applyProtection="1"/>
    <xf numFmtId="39" fontId="4" fillId="2" borderId="16" xfId="0" applyNumberFormat="1" applyFont="1" applyFill="1" applyBorder="1" applyAlignment="1" applyProtection="1">
      <alignment horizontal="centerContinuous"/>
    </xf>
    <xf numFmtId="39" fontId="4" fillId="2" borderId="18" xfId="0" applyNumberFormat="1" applyFont="1" applyFill="1" applyBorder="1" applyAlignment="1" applyProtection="1">
      <alignment horizontal="center"/>
    </xf>
    <xf numFmtId="39" fontId="4" fillId="2" borderId="19" xfId="0" applyNumberFormat="1" applyFont="1" applyFill="1" applyBorder="1" applyAlignment="1" applyProtection="1">
      <alignment horizontal="center"/>
    </xf>
    <xf numFmtId="39" fontId="4" fillId="2" borderId="20" xfId="0" applyNumberFormat="1" applyFont="1" applyFill="1" applyBorder="1" applyAlignment="1" applyProtection="1">
      <alignment horizontal="center"/>
    </xf>
    <xf numFmtId="39" fontId="4" fillId="2" borderId="7" xfId="0" applyNumberFormat="1" applyFont="1" applyFill="1" applyBorder="1" applyAlignment="1" applyProtection="1">
      <alignment horizontal="center"/>
    </xf>
    <xf numFmtId="39" fontId="4" fillId="2" borderId="21" xfId="0" applyNumberFormat="1" applyFont="1" applyFill="1" applyBorder="1" applyAlignment="1" applyProtection="1">
      <alignment horizontal="center"/>
    </xf>
    <xf numFmtId="39" fontId="4" fillId="2" borderId="22" xfId="0" applyNumberFormat="1" applyFont="1" applyFill="1" applyBorder="1" applyAlignment="1" applyProtection="1">
      <alignment horizontal="center"/>
    </xf>
    <xf numFmtId="39" fontId="4" fillId="2" borderId="23" xfId="0" applyNumberFormat="1" applyFont="1" applyFill="1" applyBorder="1" applyAlignment="1" applyProtection="1">
      <alignment horizontal="center"/>
    </xf>
    <xf numFmtId="39" fontId="4" fillId="2" borderId="24" xfId="0" applyNumberFormat="1" applyFont="1" applyFill="1" applyBorder="1" applyAlignment="1" applyProtection="1">
      <alignment horizontal="center"/>
    </xf>
    <xf numFmtId="39" fontId="4" fillId="2" borderId="25" xfId="0" applyNumberFormat="1" applyFont="1" applyFill="1" applyBorder="1" applyAlignment="1" applyProtection="1">
      <alignment horizontal="center"/>
    </xf>
    <xf numFmtId="39" fontId="3" fillId="0" borderId="6" xfId="0" applyNumberFormat="1" applyFont="1" applyBorder="1" applyAlignment="1" applyProtection="1">
      <alignment horizontal="center"/>
    </xf>
    <xf numFmtId="10" fontId="3" fillId="0" borderId="6" xfId="2" applyNumberFormat="1" applyFont="1" applyBorder="1" applyProtection="1"/>
    <xf numFmtId="39" fontId="3" fillId="0" borderId="21" xfId="0" applyNumberFormat="1" applyFont="1" applyBorder="1" applyProtection="1"/>
    <xf numFmtId="39" fontId="5" fillId="0" borderId="6" xfId="0" applyNumberFormat="1" applyFont="1" applyBorder="1" applyProtection="1"/>
    <xf numFmtId="14" fontId="5" fillId="0" borderId="6" xfId="0" applyNumberFormat="1" applyFont="1" applyBorder="1" applyAlignment="1" applyProtection="1">
      <alignment horizontal="center"/>
    </xf>
    <xf numFmtId="39" fontId="5" fillId="0" borderId="7" xfId="0" applyNumberFormat="1" applyFont="1" applyBorder="1" applyProtection="1"/>
    <xf numFmtId="39" fontId="5" fillId="0" borderId="21" xfId="0" applyNumberFormat="1" applyFont="1" applyBorder="1" applyProtection="1"/>
    <xf numFmtId="37" fontId="3" fillId="0" borderId="6" xfId="0" applyNumberFormat="1" applyFont="1" applyBorder="1" applyAlignment="1" applyProtection="1">
      <alignment horizontal="center"/>
    </xf>
    <xf numFmtId="39" fontId="7" fillId="0" borderId="6" xfId="0" applyNumberFormat="1" applyFont="1" applyBorder="1" applyProtection="1"/>
    <xf numFmtId="39" fontId="2" fillId="0" borderId="26" xfId="0" applyNumberFormat="1" applyFont="1" applyBorder="1" applyProtection="1"/>
    <xf numFmtId="39" fontId="2" fillId="0" borderId="21" xfId="0" applyNumberFormat="1" applyFont="1" applyBorder="1" applyProtection="1"/>
    <xf numFmtId="39" fontId="4" fillId="0" borderId="3" xfId="0" applyNumberFormat="1" applyFont="1" applyBorder="1" applyProtection="1"/>
    <xf numFmtId="39" fontId="2" fillId="0" borderId="27" xfId="0" applyNumberFormat="1" applyFont="1" applyBorder="1" applyProtection="1"/>
    <xf numFmtId="39" fontId="8" fillId="0" borderId="0" xfId="0" applyNumberFormat="1" applyFont="1" applyAlignment="1">
      <alignment horizontal="center"/>
    </xf>
    <xf numFmtId="0" fontId="5" fillId="0" borderId="21" xfId="0" applyFont="1" applyBorder="1"/>
    <xf numFmtId="0" fontId="5" fillId="0" borderId="28" xfId="0" applyFont="1" applyBorder="1"/>
    <xf numFmtId="39" fontId="4" fillId="2" borderId="2" xfId="0" applyNumberFormat="1" applyFont="1" applyFill="1" applyBorder="1" applyAlignment="1" applyProtection="1">
      <alignment horizontal="centerContinuous"/>
    </xf>
    <xf numFmtId="39" fontId="4" fillId="2" borderId="29" xfId="0" applyNumberFormat="1" applyFont="1" applyFill="1" applyBorder="1" applyAlignment="1" applyProtection="1">
      <alignment horizontal="center"/>
    </xf>
    <xf numFmtId="39" fontId="4" fillId="2" borderId="30" xfId="0" applyNumberFormat="1" applyFont="1" applyFill="1" applyBorder="1" applyAlignment="1" applyProtection="1">
      <alignment horizontal="center"/>
    </xf>
    <xf numFmtId="39" fontId="3" fillId="0" borderId="2" xfId="0" applyNumberFormat="1" applyFont="1" applyBorder="1" applyAlignment="1" applyProtection="1">
      <alignment horizontal="center"/>
    </xf>
    <xf numFmtId="10" fontId="2" fillId="0" borderId="2" xfId="0" applyNumberFormat="1" applyFont="1" applyBorder="1" applyProtection="1"/>
    <xf numFmtId="39" fontId="3" fillId="0" borderId="29" xfId="0" applyNumberFormat="1" applyFont="1" applyBorder="1" applyProtection="1"/>
    <xf numFmtId="39" fontId="5" fillId="0" borderId="8" xfId="0" applyNumberFormat="1" applyFont="1" applyBorder="1" applyProtection="1"/>
    <xf numFmtId="0" fontId="5" fillId="0" borderId="31" xfId="0" applyFont="1" applyBorder="1"/>
    <xf numFmtId="39" fontId="3" fillId="0" borderId="32" xfId="0" applyNumberFormat="1" applyFont="1" applyBorder="1" applyProtection="1"/>
    <xf numFmtId="39" fontId="3" fillId="0" borderId="20" xfId="0" applyNumberFormat="1" applyFont="1" applyBorder="1" applyProtection="1"/>
    <xf numFmtId="14" fontId="3" fillId="0" borderId="20" xfId="1" applyNumberFormat="1" applyFont="1" applyBorder="1" applyAlignment="1" applyProtection="1">
      <alignment horizontal="center"/>
    </xf>
    <xf numFmtId="10" fontId="3" fillId="0" borderId="0" xfId="2" applyNumberFormat="1" applyFont="1" applyBorder="1" applyProtection="1"/>
    <xf numFmtId="39" fontId="3" fillId="0" borderId="22" xfId="0" applyNumberFormat="1" applyFont="1" applyBorder="1" applyProtection="1"/>
    <xf numFmtId="37" fontId="3" fillId="0" borderId="23" xfId="0" applyNumberFormat="1" applyFont="1" applyBorder="1" applyAlignment="1" applyProtection="1">
      <alignment horizontal="center"/>
    </xf>
    <xf numFmtId="39" fontId="3" fillId="0" borderId="25" xfId="0" quotePrefix="1" applyNumberFormat="1" applyFont="1" applyBorder="1" applyAlignment="1" applyProtection="1">
      <alignment horizontal="center"/>
    </xf>
    <xf numFmtId="39" fontId="0" fillId="0" borderId="20" xfId="0" applyNumberFormat="1" applyBorder="1"/>
    <xf numFmtId="39" fontId="4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center"/>
    </xf>
    <xf numFmtId="39" fontId="2" fillId="0" borderId="33" xfId="0" applyNumberFormat="1" applyFont="1" applyBorder="1" applyProtection="1"/>
    <xf numFmtId="39" fontId="2" fillId="0" borderId="34" xfId="0" applyNumberFormat="1" applyFont="1" applyBorder="1" applyProtection="1"/>
    <xf numFmtId="39" fontId="8" fillId="0" borderId="0" xfId="0" applyNumberFormat="1" applyFont="1" applyBorder="1" applyAlignment="1" applyProtection="1">
      <alignment horizontal="center"/>
    </xf>
    <xf numFmtId="39" fontId="8" fillId="0" borderId="14" xfId="0" applyNumberFormat="1" applyFont="1" applyBorder="1" applyAlignment="1" applyProtection="1">
      <alignment horizontal="center"/>
    </xf>
    <xf numFmtId="39" fontId="8" fillId="0" borderId="0" xfId="0" applyNumberFormat="1" applyFont="1" applyAlignment="1" applyProtection="1">
      <alignment horizontal="center"/>
    </xf>
    <xf numFmtId="39" fontId="0" fillId="0" borderId="8" xfId="0" applyNumberFormat="1" applyBorder="1"/>
    <xf numFmtId="39" fontId="3" fillId="0" borderId="37" xfId="0" applyNumberFormat="1" applyFont="1" applyBorder="1" applyProtection="1"/>
    <xf numFmtId="39" fontId="5" fillId="0" borderId="0" xfId="0" applyNumberFormat="1" applyFont="1" applyBorder="1" applyProtection="1"/>
    <xf numFmtId="39" fontId="5" fillId="0" borderId="22" xfId="0" applyNumberFormat="1" applyFont="1" applyBorder="1" applyProtection="1"/>
    <xf numFmtId="39" fontId="5" fillId="0" borderId="25" xfId="0" quotePrefix="1" applyNumberFormat="1" applyFont="1" applyBorder="1" applyAlignment="1" applyProtection="1">
      <alignment horizontal="center"/>
    </xf>
    <xf numFmtId="39" fontId="3" fillId="0" borderId="39" xfId="0" applyNumberFormat="1" applyFont="1" applyBorder="1" applyProtection="1"/>
    <xf numFmtId="39" fontId="2" fillId="0" borderId="40" xfId="0" applyNumberFormat="1" applyFont="1" applyBorder="1" applyProtection="1"/>
    <xf numFmtId="39" fontId="3" fillId="0" borderId="8" xfId="0" applyNumberFormat="1" applyFont="1" applyFill="1" applyBorder="1" applyProtection="1"/>
    <xf numFmtId="39" fontId="3" fillId="0" borderId="41" xfId="0" applyNumberFormat="1" applyFont="1" applyBorder="1" applyProtection="1"/>
    <xf numFmtId="39" fontId="9" fillId="0" borderId="8" xfId="0" applyNumberFormat="1" applyFont="1" applyBorder="1" applyAlignment="1">
      <alignment horizontal="center"/>
    </xf>
    <xf numFmtId="43" fontId="3" fillId="0" borderId="6" xfId="1" applyFont="1" applyBorder="1" applyProtection="1"/>
    <xf numFmtId="43" fontId="2" fillId="0" borderId="6" xfId="1" applyFont="1" applyBorder="1" applyProtection="1"/>
    <xf numFmtId="43" fontId="2" fillId="0" borderId="26" xfId="1" applyFont="1" applyBorder="1" applyProtection="1"/>
    <xf numFmtId="43" fontId="2" fillId="0" borderId="9" xfId="1" applyFont="1" applyBorder="1" applyProtection="1"/>
    <xf numFmtId="43" fontId="2" fillId="0" borderId="32" xfId="1" applyFont="1" applyBorder="1" applyProtection="1"/>
    <xf numFmtId="43" fontId="3" fillId="0" borderId="9" xfId="1" applyFont="1" applyBorder="1" applyProtection="1"/>
    <xf numFmtId="43" fontId="3" fillId="0" borderId="32" xfId="1" applyFont="1" applyBorder="1" applyProtection="1"/>
    <xf numFmtId="43" fontId="3" fillId="0" borderId="20" xfId="1" applyFont="1" applyBorder="1" applyProtection="1"/>
    <xf numFmtId="43" fontId="3" fillId="0" borderId="21" xfId="1" applyFont="1" applyBorder="1" applyProtection="1"/>
    <xf numFmtId="43" fontId="3" fillId="0" borderId="7" xfId="1" applyFont="1" applyBorder="1" applyProtection="1"/>
    <xf numFmtId="43" fontId="2" fillId="0" borderId="33" xfId="1" applyFont="1" applyBorder="1" applyProtection="1"/>
    <xf numFmtId="43" fontId="2" fillId="0" borderId="35" xfId="1" applyFont="1" applyBorder="1" applyProtection="1"/>
    <xf numFmtId="43" fontId="2" fillId="0" borderId="34" xfId="1" applyFont="1" applyBorder="1" applyProtection="1"/>
    <xf numFmtId="43" fontId="2" fillId="0" borderId="36" xfId="1" applyFont="1" applyBorder="1" applyProtection="1"/>
    <xf numFmtId="0" fontId="6" fillId="0" borderId="21" xfId="0" applyFont="1" applyBorder="1" applyAlignment="1">
      <alignment horizontal="center"/>
    </xf>
    <xf numFmtId="39" fontId="5" fillId="0" borderId="38" xfId="0" applyNumberFormat="1" applyFont="1" applyBorder="1" applyProtection="1"/>
    <xf numFmtId="39" fontId="2" fillId="0" borderId="38" xfId="0" applyNumberFormat="1" applyFont="1" applyBorder="1" applyProtection="1"/>
    <xf numFmtId="14" fontId="5" fillId="0" borderId="38" xfId="0" applyNumberFormat="1" applyFont="1" applyBorder="1" applyAlignment="1" applyProtection="1">
      <alignment horizontal="center"/>
    </xf>
    <xf numFmtId="10" fontId="3" fillId="0" borderId="26" xfId="2" applyNumberFormat="1" applyFont="1" applyBorder="1" applyProtection="1"/>
    <xf numFmtId="9" fontId="4" fillId="2" borderId="23" xfId="2" applyFont="1" applyFill="1" applyBorder="1" applyAlignment="1" applyProtection="1">
      <alignment horizontal="center"/>
    </xf>
    <xf numFmtId="39" fontId="3" fillId="0" borderId="42" xfId="0" applyNumberFormat="1" applyFont="1" applyBorder="1" applyProtection="1"/>
    <xf numFmtId="39" fontId="3" fillId="0" borderId="43" xfId="0" applyNumberFormat="1" applyFont="1" applyBorder="1" applyProtection="1"/>
    <xf numFmtId="39" fontId="4" fillId="2" borderId="44" xfId="0" applyNumberFormat="1" applyFont="1" applyFill="1" applyBorder="1" applyAlignment="1" applyProtection="1">
      <alignment horizontal="center"/>
    </xf>
    <xf numFmtId="164" fontId="4" fillId="2" borderId="37" xfId="0" quotePrefix="1" applyNumberFormat="1" applyFont="1" applyFill="1" applyBorder="1" applyAlignment="1" applyProtection="1">
      <alignment horizontal="center"/>
    </xf>
    <xf numFmtId="39" fontId="3" fillId="0" borderId="44" xfId="0" quotePrefix="1" applyNumberFormat="1" applyFont="1" applyBorder="1" applyProtection="1"/>
    <xf numFmtId="39" fontId="3" fillId="0" borderId="37" xfId="0" applyNumberFormat="1" applyFont="1" applyFill="1" applyBorder="1" applyProtection="1"/>
    <xf numFmtId="0" fontId="6" fillId="0" borderId="21" xfId="0" applyFont="1" applyBorder="1"/>
    <xf numFmtId="10" fontId="3" fillId="0" borderId="38" xfId="2" applyNumberFormat="1" applyFont="1" applyBorder="1" applyProtection="1"/>
    <xf numFmtId="14" fontId="5" fillId="0" borderId="0" xfId="0" applyNumberFormat="1" applyFont="1" applyBorder="1"/>
    <xf numFmtId="0" fontId="5" fillId="0" borderId="21" xfId="0" applyFont="1" applyBorder="1" applyAlignment="1">
      <alignment horizontal="left"/>
    </xf>
    <xf numFmtId="39" fontId="0" fillId="0" borderId="8" xfId="0" applyNumberFormat="1" applyBorder="1" applyAlignment="1">
      <alignment horizontal="left"/>
    </xf>
    <xf numFmtId="43" fontId="7" fillId="0" borderId="6" xfId="1" applyFont="1" applyBorder="1" applyProtection="1"/>
    <xf numFmtId="43" fontId="7" fillId="0" borderId="9" xfId="1" applyFont="1" applyBorder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tins%20PF%202009/HA%20Erasmus%202011/Vaste%20bate%20register%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ETS"/>
      <sheetName val="Land"/>
      <sheetName val="Machinery"/>
      <sheetName val="Office Equip"/>
      <sheetName val="Comp Eq"/>
      <sheetName val="Tractors"/>
      <sheetName val="Motor"/>
      <sheetName val="Farming"/>
    </sheetNames>
    <sheetDataSet>
      <sheetData sheetId="0" refreshError="1"/>
      <sheetData sheetId="1" refreshError="1"/>
      <sheetData sheetId="2" refreshError="1">
        <row r="89">
          <cell r="G89">
            <v>850199.7</v>
          </cell>
          <cell r="N89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0">
          <cell r="G40">
            <v>803861.79</v>
          </cell>
          <cell r="N40">
            <v>0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C11" sqref="C11:C13"/>
    </sheetView>
  </sheetViews>
  <sheetFormatPr defaultColWidth="12.5703125" defaultRowHeight="15"/>
  <cols>
    <col min="1" max="1" width="33.7109375" style="3" customWidth="1"/>
    <col min="2" max="2" width="12.7109375" style="3" bestFit="1" customWidth="1"/>
    <col min="3" max="3" width="14" style="3" bestFit="1" customWidth="1"/>
    <col min="4" max="4" width="16.140625" style="3" bestFit="1" customWidth="1"/>
    <col min="5" max="5" width="14.7109375" style="3" bestFit="1" customWidth="1"/>
    <col min="6" max="6" width="12.7109375" style="3" bestFit="1" customWidth="1"/>
    <col min="7" max="7" width="12.85546875" style="3" bestFit="1" customWidth="1"/>
    <col min="8" max="8" width="16.140625" style="3" bestFit="1" customWidth="1"/>
    <col min="9" max="9" width="12.7109375" style="3" bestFit="1" customWidth="1"/>
    <col min="10" max="10" width="14.7109375" style="3" bestFit="1" customWidth="1"/>
    <col min="11" max="11" width="12.7109375" style="3" bestFit="1" customWidth="1"/>
    <col min="12" max="16384" width="12.5703125" style="3"/>
  </cols>
  <sheetData>
    <row r="1" spans="1:12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>
      <c r="A2" s="4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2"/>
    </row>
    <row r="3" spans="1:12" ht="15.75">
      <c r="A3" s="4" t="s">
        <v>29</v>
      </c>
      <c r="B3" s="5"/>
      <c r="C3" s="4"/>
      <c r="D3" s="5"/>
      <c r="E3" s="5"/>
      <c r="F3" s="5"/>
      <c r="G3" s="5"/>
      <c r="H3" s="5"/>
      <c r="I3" s="5"/>
      <c r="J3" s="5"/>
      <c r="K3" s="122"/>
      <c r="L3" s="2"/>
    </row>
    <row r="4" spans="1:12" ht="15.7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123"/>
      <c r="L4" s="2"/>
    </row>
    <row r="5" spans="1:12" ht="15.75">
      <c r="A5" s="6"/>
      <c r="B5" s="6"/>
      <c r="C5" s="7" t="s">
        <v>1</v>
      </c>
      <c r="D5" s="7"/>
      <c r="E5" s="8"/>
      <c r="F5" s="9" t="s">
        <v>2</v>
      </c>
      <c r="G5" s="7"/>
      <c r="H5" s="7"/>
      <c r="I5" s="7"/>
      <c r="J5" s="10" t="s">
        <v>3</v>
      </c>
      <c r="K5" s="124" t="s">
        <v>3</v>
      </c>
      <c r="L5" s="2"/>
    </row>
    <row r="6" spans="1:12" ht="15.75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0" t="s">
        <v>5</v>
      </c>
      <c r="G6" s="12" t="s">
        <v>9</v>
      </c>
      <c r="H6" s="12" t="s">
        <v>7</v>
      </c>
      <c r="I6" s="12" t="s">
        <v>8</v>
      </c>
      <c r="J6" s="13">
        <v>2011</v>
      </c>
      <c r="K6" s="125">
        <v>2010</v>
      </c>
      <c r="L6" s="2"/>
    </row>
    <row r="7" spans="1:12" ht="15.75">
      <c r="A7" s="14"/>
      <c r="B7" s="14"/>
      <c r="C7" s="14"/>
      <c r="D7" s="14"/>
      <c r="E7" s="14"/>
      <c r="F7" s="15"/>
      <c r="G7" s="14"/>
      <c r="H7" s="14"/>
      <c r="I7" s="14"/>
      <c r="J7" s="15"/>
      <c r="K7" s="126"/>
      <c r="L7" s="2"/>
    </row>
    <row r="8" spans="1:12" ht="15.75">
      <c r="A8" s="17" t="s">
        <v>10</v>
      </c>
      <c r="B8" s="18"/>
      <c r="C8" s="18"/>
      <c r="D8" s="18"/>
      <c r="E8" s="18"/>
      <c r="F8" s="19"/>
      <c r="G8" s="18"/>
      <c r="H8" s="18"/>
      <c r="I8" s="18"/>
      <c r="J8" s="19"/>
      <c r="K8" s="93"/>
      <c r="L8" s="2"/>
    </row>
    <row r="9" spans="1:12" ht="15.75">
      <c r="A9" s="21"/>
      <c r="B9" s="18"/>
      <c r="C9" s="18"/>
      <c r="D9" s="18"/>
      <c r="E9" s="18"/>
      <c r="F9" s="19"/>
      <c r="G9" s="18"/>
      <c r="H9" s="18"/>
      <c r="I9" s="18"/>
      <c r="J9" s="19"/>
      <c r="K9" s="93"/>
      <c r="L9" s="2"/>
    </row>
    <row r="10" spans="1:12" ht="15.75">
      <c r="A10" s="21" t="s">
        <v>11</v>
      </c>
      <c r="B10" s="21">
        <f>Machinery!D16</f>
        <v>573136</v>
      </c>
      <c r="C10" s="21">
        <f>Machinery!E16</f>
        <v>618500</v>
      </c>
      <c r="D10" s="21"/>
      <c r="E10" s="21">
        <f>Machinery!G16</f>
        <v>1191636</v>
      </c>
      <c r="F10" s="22">
        <f>Machinery!I16</f>
        <v>110753</v>
      </c>
      <c r="G10" s="99">
        <f>Machinery!J16</f>
        <v>134295.09333333332</v>
      </c>
      <c r="H10" s="99">
        <f>[1]Machinery!N89</f>
        <v>0</v>
      </c>
      <c r="I10" s="34">
        <f>Machinery!L16</f>
        <v>245048.09333333332</v>
      </c>
      <c r="J10" s="22">
        <f>Machinery!M16</f>
        <v>946587.90666666673</v>
      </c>
      <c r="K10" s="127">
        <v>519697</v>
      </c>
      <c r="L10" s="2"/>
    </row>
    <row r="11" spans="1:12" ht="15.75">
      <c r="A11" s="21" t="s">
        <v>12</v>
      </c>
      <c r="B11" s="18">
        <f>Motors!G15</f>
        <v>100000</v>
      </c>
      <c r="C11" s="18"/>
      <c r="D11" s="18"/>
      <c r="E11" s="18">
        <f>Motors!J15</f>
        <v>100000</v>
      </c>
      <c r="F11" s="19">
        <f>Motors!L15</f>
        <v>55000</v>
      </c>
      <c r="G11" s="20">
        <f>Motors!M15</f>
        <v>15000</v>
      </c>
      <c r="H11" s="20">
        <f>[1]Motor!N40</f>
        <v>0</v>
      </c>
      <c r="I11" s="35">
        <f>Motors!O15</f>
        <v>70000</v>
      </c>
      <c r="J11" s="19">
        <f>Motors!P15</f>
        <v>30000</v>
      </c>
      <c r="K11" s="93">
        <v>65000</v>
      </c>
      <c r="L11" s="2"/>
    </row>
    <row r="12" spans="1:12" ht="15.75">
      <c r="A12" s="21" t="s">
        <v>13</v>
      </c>
      <c r="B12" s="18">
        <f>Land!G8</f>
        <v>248872</v>
      </c>
      <c r="C12" s="18"/>
      <c r="D12" s="18"/>
      <c r="E12" s="18">
        <f>Land!J11</f>
        <v>248872</v>
      </c>
      <c r="F12" s="19">
        <f>Motors!L16</f>
        <v>0</v>
      </c>
      <c r="G12" s="20"/>
      <c r="H12" s="20"/>
      <c r="I12" s="35">
        <f>Motors!O16</f>
        <v>0</v>
      </c>
      <c r="J12" s="19">
        <f>Land!P11</f>
        <v>248872</v>
      </c>
      <c r="K12" s="93">
        <f>Land!Q8</f>
        <v>248872</v>
      </c>
      <c r="L12" s="2"/>
    </row>
    <row r="13" spans="1:12" ht="15.75">
      <c r="A13" s="21" t="s">
        <v>27</v>
      </c>
      <c r="B13" s="18">
        <f>Patents!D10</f>
        <v>32916</v>
      </c>
      <c r="C13" s="18"/>
      <c r="D13" s="18">
        <v>32916</v>
      </c>
      <c r="E13" s="18">
        <f>Patents!G10</f>
        <v>32916</v>
      </c>
      <c r="F13" s="19">
        <f>Motors!L17</f>
        <v>0</v>
      </c>
      <c r="G13" s="20"/>
      <c r="H13" s="20"/>
      <c r="I13" s="35">
        <f>Motors!O17</f>
        <v>0</v>
      </c>
      <c r="J13" s="23">
        <f>Patents!M10</f>
        <v>32916</v>
      </c>
      <c r="K13" s="93">
        <f>Patents!N10</f>
        <v>32916</v>
      </c>
      <c r="L13" s="2"/>
    </row>
    <row r="14" spans="1:12" ht="15.75">
      <c r="A14" s="21" t="s">
        <v>35</v>
      </c>
      <c r="B14" s="24">
        <f>'Computer Software'!D11</f>
        <v>0</v>
      </c>
      <c r="C14" s="24">
        <f>'Computer Software'!E11</f>
        <v>61403.51</v>
      </c>
      <c r="D14" s="24"/>
      <c r="E14" s="24">
        <f>'Computer Software'!G11</f>
        <v>61403.51</v>
      </c>
      <c r="F14" s="25">
        <v>0</v>
      </c>
      <c r="G14" s="100">
        <f>'Computer Software'!J11</f>
        <v>8527.4124512500002</v>
      </c>
      <c r="H14" s="5"/>
      <c r="I14" s="26">
        <f>'Computer Software'!L11</f>
        <v>8527.4124512500002</v>
      </c>
      <c r="J14" s="27">
        <f>'Computer Software'!M11</f>
        <v>52876.097548750004</v>
      </c>
      <c r="K14" s="97">
        <v>0</v>
      </c>
      <c r="L14" s="2"/>
    </row>
    <row r="15" spans="1:12" ht="16.5" thickBot="1">
      <c r="A15" s="28"/>
      <c r="B15" s="65">
        <f>SUM(B10:B14)</f>
        <v>954924</v>
      </c>
      <c r="C15" s="65">
        <f>SUM(C10:C14)</f>
        <v>679903.51</v>
      </c>
      <c r="D15" s="65">
        <f t="shared" ref="D15:K15" si="0">SUM(D10:D13)</f>
        <v>32916</v>
      </c>
      <c r="E15" s="65">
        <f>SUM(E10:E14)</f>
        <v>1634827.51</v>
      </c>
      <c r="F15" s="65">
        <f>SUM(F10:F14)</f>
        <v>165753</v>
      </c>
      <c r="G15" s="65">
        <f>SUM(G10:G14)</f>
        <v>157822.50578458334</v>
      </c>
      <c r="H15" s="65">
        <f t="shared" si="0"/>
        <v>0</v>
      </c>
      <c r="I15" s="65">
        <f>SUM(I10:I14)</f>
        <v>323575.50578458334</v>
      </c>
      <c r="J15" s="65">
        <f>SUM(J10:J14)</f>
        <v>1311252.0042154167</v>
      </c>
      <c r="K15" s="98">
        <f t="shared" si="0"/>
        <v>866485</v>
      </c>
      <c r="L15" s="29"/>
    </row>
    <row r="16" spans="1:12" ht="16.5" thickTop="1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2"/>
    </row>
    <row r="17" spans="1:9">
      <c r="A17" s="32"/>
    </row>
    <row r="18" spans="1:9" ht="15.75">
      <c r="A18" s="33"/>
    </row>
    <row r="19" spans="1:9" ht="15.75">
      <c r="B19" s="34"/>
      <c r="C19" s="35"/>
      <c r="D19" s="35"/>
      <c r="E19" s="34"/>
      <c r="F19" s="34"/>
      <c r="G19" s="36"/>
      <c r="H19" s="34"/>
      <c r="I19" s="34"/>
    </row>
    <row r="20" spans="1:9" ht="15.75">
      <c r="B20" s="34"/>
      <c r="C20" s="35"/>
      <c r="D20" s="35"/>
      <c r="E20" s="34"/>
      <c r="F20" s="34"/>
      <c r="G20" s="36"/>
      <c r="H20" s="34"/>
      <c r="I20" s="34"/>
    </row>
    <row r="21" spans="1:9" ht="15.75">
      <c r="B21" s="34"/>
      <c r="C21" s="34"/>
      <c r="D21" s="34"/>
      <c r="E21" s="34"/>
      <c r="F21" s="34"/>
      <c r="G21" s="36"/>
      <c r="H21" s="34"/>
      <c r="I21" s="34"/>
    </row>
    <row r="22" spans="1:9" ht="15.75">
      <c r="B22" s="35"/>
      <c r="C22" s="35"/>
      <c r="D22" s="35"/>
      <c r="E22" s="35"/>
      <c r="F22" s="35"/>
      <c r="G22" s="36"/>
      <c r="H22" s="35"/>
      <c r="I22" s="35"/>
    </row>
    <row r="23" spans="1:9" ht="15.75">
      <c r="B23" s="36"/>
      <c r="C23" s="35"/>
      <c r="D23" s="36"/>
      <c r="E23" s="36"/>
      <c r="F23" s="35"/>
      <c r="G23" s="36"/>
      <c r="H23" s="35"/>
      <c r="I23" s="35"/>
    </row>
    <row r="24" spans="1:9" ht="15.75">
      <c r="B24" s="36"/>
      <c r="C24" s="29"/>
      <c r="D24" s="29"/>
      <c r="E24" s="29"/>
      <c r="F24" s="29"/>
      <c r="G24" s="36"/>
      <c r="H24" s="29"/>
      <c r="I24" s="29"/>
    </row>
    <row r="25" spans="1:9">
      <c r="C25" s="36"/>
      <c r="D25" s="36"/>
      <c r="E25" s="36"/>
      <c r="F25" s="36"/>
      <c r="G25" s="36"/>
      <c r="H25" s="36"/>
      <c r="I25" s="36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B1:Q13"/>
  <sheetViews>
    <sheetView workbookViewId="0">
      <selection activeCell="F31" sqref="F31"/>
    </sheetView>
  </sheetViews>
  <sheetFormatPr defaultColWidth="12.5703125" defaultRowHeight="15"/>
  <cols>
    <col min="1" max="1" width="1.85546875" style="3" customWidth="1"/>
    <col min="2" max="2" width="22.140625" style="3" customWidth="1"/>
    <col min="3" max="3" width="11.28515625" style="3" hidden="1" customWidth="1"/>
    <col min="4" max="4" width="8.7109375" style="3" hidden="1" customWidth="1"/>
    <col min="5" max="5" width="10.7109375" style="3" hidden="1" customWidth="1"/>
    <col min="6" max="6" width="13.7109375" style="3" bestFit="1" customWidth="1"/>
    <col min="7" max="7" width="12.7109375" style="3" bestFit="1" customWidth="1"/>
    <col min="8" max="8" width="14" style="3" bestFit="1" customWidth="1"/>
    <col min="9" max="9" width="16.140625" style="3" bestFit="1" customWidth="1"/>
    <col min="10" max="10" width="12.7109375" style="3" bestFit="1" customWidth="1"/>
    <col min="11" max="11" width="7.5703125" style="3" bestFit="1" customWidth="1"/>
    <col min="12" max="12" width="15.7109375" style="3" hidden="1" customWidth="1"/>
    <col min="13" max="13" width="16" style="3" hidden="1" customWidth="1"/>
    <col min="14" max="14" width="20.7109375" style="3" hidden="1" customWidth="1"/>
    <col min="15" max="15" width="15.7109375" style="3" hidden="1" customWidth="1"/>
    <col min="16" max="17" width="12.7109375" style="3" bestFit="1" customWidth="1"/>
    <col min="18" max="20" width="17.7109375" style="3" customWidth="1"/>
    <col min="21" max="16384" width="12.5703125" style="3"/>
  </cols>
  <sheetData>
    <row r="1" spans="2:17" ht="15.75">
      <c r="B1" s="4" t="s">
        <v>26</v>
      </c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7" ht="15.75">
      <c r="B2" s="4" t="s">
        <v>30</v>
      </c>
      <c r="C2" s="4"/>
      <c r="D2" s="4"/>
      <c r="E2" s="4"/>
      <c r="F2" s="4"/>
      <c r="G2" s="4"/>
      <c r="H2" s="4"/>
      <c r="I2" s="5"/>
      <c r="J2" s="5"/>
      <c r="K2" s="5"/>
      <c r="L2" s="37"/>
      <c r="M2" s="5"/>
      <c r="N2" s="5"/>
      <c r="O2" s="5"/>
      <c r="P2" s="5"/>
      <c r="Q2" s="5"/>
    </row>
    <row r="3" spans="2:17" ht="15.7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15.75">
      <c r="B4" s="38"/>
      <c r="C4" s="39" t="s">
        <v>14</v>
      </c>
      <c r="D4" s="39" t="s">
        <v>15</v>
      </c>
      <c r="E4" s="39" t="s">
        <v>16</v>
      </c>
      <c r="F4" s="39" t="s">
        <v>17</v>
      </c>
      <c r="G4" s="40"/>
      <c r="H4" s="41" t="s">
        <v>1</v>
      </c>
      <c r="I4" s="41"/>
      <c r="J4" s="42"/>
      <c r="K4" s="39" t="s">
        <v>18</v>
      </c>
      <c r="L4" s="43" t="s">
        <v>2</v>
      </c>
      <c r="M4" s="41"/>
      <c r="N4" s="41"/>
      <c r="O4" s="41"/>
      <c r="P4" s="44" t="s">
        <v>3</v>
      </c>
      <c r="Q4" s="45" t="s">
        <v>3</v>
      </c>
    </row>
    <row r="5" spans="2:17" ht="15.75">
      <c r="B5" s="46" t="s">
        <v>4</v>
      </c>
      <c r="C5" s="11" t="s">
        <v>19</v>
      </c>
      <c r="D5" s="11"/>
      <c r="E5" s="11" t="s">
        <v>20</v>
      </c>
      <c r="F5" s="11" t="s">
        <v>21</v>
      </c>
      <c r="G5" s="12" t="s">
        <v>5</v>
      </c>
      <c r="H5" s="12" t="s">
        <v>6</v>
      </c>
      <c r="I5" s="12" t="s">
        <v>7</v>
      </c>
      <c r="J5" s="12" t="s">
        <v>8</v>
      </c>
      <c r="K5" s="11" t="s">
        <v>22</v>
      </c>
      <c r="L5" s="12" t="s">
        <v>5</v>
      </c>
      <c r="M5" s="12" t="s">
        <v>9</v>
      </c>
      <c r="N5" s="12" t="s">
        <v>7</v>
      </c>
      <c r="O5" s="12" t="s">
        <v>8</v>
      </c>
      <c r="P5" s="47" t="s">
        <v>23</v>
      </c>
      <c r="Q5" s="48" t="s">
        <v>24</v>
      </c>
    </row>
    <row r="6" spans="2:17" ht="15.75">
      <c r="B6" s="49"/>
      <c r="C6" s="50"/>
      <c r="D6" s="50"/>
      <c r="E6" s="50" t="s">
        <v>25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  <c r="Q6" s="52"/>
    </row>
    <row r="7" spans="2:17" ht="15.75">
      <c r="B7" s="17"/>
      <c r="C7" s="17"/>
      <c r="D7" s="17"/>
      <c r="E7" s="17"/>
      <c r="F7" s="53"/>
      <c r="G7" s="18"/>
      <c r="H7" s="18"/>
      <c r="I7" s="18"/>
      <c r="J7" s="18"/>
      <c r="K7" s="54"/>
      <c r="L7" s="18"/>
      <c r="M7" s="18"/>
      <c r="N7" s="18"/>
      <c r="O7" s="18"/>
      <c r="P7" s="19"/>
      <c r="Q7" s="55"/>
    </row>
    <row r="8" spans="2:17" ht="15.75">
      <c r="B8" s="56" t="s">
        <v>28</v>
      </c>
      <c r="C8" s="17"/>
      <c r="D8" s="17"/>
      <c r="E8" s="17"/>
      <c r="F8" s="57"/>
      <c r="G8" s="56">
        <v>248872</v>
      </c>
      <c r="H8" s="56"/>
      <c r="I8" s="56"/>
      <c r="J8" s="56">
        <f>G8+H8-I8</f>
        <v>248872</v>
      </c>
      <c r="K8" s="54"/>
      <c r="L8" s="56"/>
      <c r="M8" s="56"/>
      <c r="N8" s="56">
        <v>0</v>
      </c>
      <c r="O8" s="56">
        <f>L8+M8-N8</f>
        <v>0</v>
      </c>
      <c r="P8" s="58">
        <f>J8-O8</f>
        <v>248872</v>
      </c>
      <c r="Q8" s="59">
        <f>G8-L8</f>
        <v>248872</v>
      </c>
    </row>
    <row r="9" spans="2:17" ht="15.75">
      <c r="B9" s="117"/>
      <c r="C9" s="118"/>
      <c r="D9" s="118"/>
      <c r="E9" s="118"/>
      <c r="F9" s="119"/>
      <c r="G9" s="117"/>
      <c r="H9" s="117"/>
      <c r="I9" s="117"/>
      <c r="J9" s="117"/>
      <c r="K9" s="120"/>
      <c r="L9" s="94"/>
      <c r="M9" s="117"/>
      <c r="N9" s="117"/>
      <c r="O9" s="117"/>
      <c r="P9" s="94"/>
      <c r="Q9" s="59"/>
    </row>
    <row r="10" spans="2:17" ht="15.75">
      <c r="B10" s="18"/>
      <c r="C10" s="18"/>
      <c r="D10" s="18"/>
      <c r="E10" s="18"/>
      <c r="F10" s="61"/>
      <c r="G10" s="17"/>
      <c r="H10" s="17"/>
      <c r="I10" s="17"/>
      <c r="J10" s="17"/>
      <c r="K10" s="62"/>
      <c r="L10" s="29"/>
      <c r="M10" s="17"/>
      <c r="N10" s="17"/>
      <c r="O10" s="62"/>
      <c r="P10" s="29"/>
      <c r="Q10" s="63"/>
    </row>
    <row r="11" spans="2:17" ht="16.5" thickBot="1">
      <c r="B11" s="64"/>
      <c r="C11" s="64"/>
      <c r="D11" s="64"/>
      <c r="E11" s="64"/>
      <c r="F11" s="64"/>
      <c r="G11" s="65">
        <f>SUM(G8:G10)</f>
        <v>248872</v>
      </c>
      <c r="H11" s="65">
        <f>SUM(H8:H10)</f>
        <v>0</v>
      </c>
      <c r="I11" s="65">
        <f>SUM(I8:I10)</f>
        <v>0</v>
      </c>
      <c r="J11" s="65">
        <f>SUM(J8:J10)</f>
        <v>248872</v>
      </c>
      <c r="K11" s="17"/>
      <c r="L11" s="65">
        <f t="shared" ref="L11:Q11" si="0">SUM(L8:L10)</f>
        <v>0</v>
      </c>
      <c r="M11" s="65">
        <f t="shared" si="0"/>
        <v>0</v>
      </c>
      <c r="N11" s="65">
        <f t="shared" si="0"/>
        <v>0</v>
      </c>
      <c r="O11" s="65">
        <f t="shared" si="0"/>
        <v>0</v>
      </c>
      <c r="P11" s="65">
        <f t="shared" si="0"/>
        <v>248872</v>
      </c>
      <c r="Q11" s="65">
        <f t="shared" si="0"/>
        <v>248872</v>
      </c>
    </row>
    <row r="12" spans="2:17" ht="16.5" thickTop="1">
      <c r="B12" s="2"/>
      <c r="C12" s="2"/>
      <c r="D12" s="2"/>
      <c r="E12" s="2"/>
      <c r="F12" s="2"/>
      <c r="G12" s="31"/>
      <c r="H12" s="31"/>
      <c r="I12" s="31"/>
      <c r="J12" s="31"/>
      <c r="K12" s="2"/>
      <c r="L12" s="31"/>
      <c r="M12" s="31"/>
      <c r="N12" s="31"/>
      <c r="O12" s="31"/>
      <c r="P12" s="31"/>
      <c r="Q12" s="35"/>
    </row>
    <row r="13" spans="2:17" s="66" customFormat="1"/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B1:N23"/>
  <sheetViews>
    <sheetView workbookViewId="0">
      <selection activeCell="N15" sqref="N15"/>
    </sheetView>
  </sheetViews>
  <sheetFormatPr defaultColWidth="12.5703125" defaultRowHeight="15"/>
  <cols>
    <col min="1" max="1" width="1.85546875" style="3" customWidth="1"/>
    <col min="2" max="2" width="30" style="3" customWidth="1"/>
    <col min="3" max="3" width="13.7109375" style="3" bestFit="1" customWidth="1"/>
    <col min="4" max="4" width="12.7109375" style="3" bestFit="1" customWidth="1"/>
    <col min="5" max="5" width="14" style="3" bestFit="1" customWidth="1"/>
    <col min="6" max="6" width="16.140625" style="3" bestFit="1" customWidth="1"/>
    <col min="7" max="7" width="14.7109375" style="3" bestFit="1" customWidth="1"/>
    <col min="8" max="8" width="7.5703125" style="3" bestFit="1" customWidth="1"/>
    <col min="9" max="9" width="12.7109375" style="3" bestFit="1" customWidth="1"/>
    <col min="10" max="10" width="12.85546875" style="3" bestFit="1" customWidth="1"/>
    <col min="11" max="11" width="16.140625" style="3" bestFit="1" customWidth="1"/>
    <col min="12" max="14" width="12.7109375" style="3" bestFit="1" customWidth="1"/>
    <col min="15" max="17" width="17.7109375" style="3" customWidth="1"/>
    <col min="18" max="16384" width="12.5703125" style="3"/>
  </cols>
  <sheetData>
    <row r="1" spans="2:14" ht="15.75">
      <c r="B1" s="4" t="s">
        <v>26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2:14" ht="15.75">
      <c r="B2" s="4" t="s">
        <v>31</v>
      </c>
      <c r="C2" s="4"/>
      <c r="D2" s="4"/>
      <c r="E2" s="4"/>
      <c r="F2" s="5"/>
      <c r="G2" s="5"/>
      <c r="H2" s="5"/>
      <c r="I2" s="37"/>
      <c r="J2" s="5"/>
      <c r="K2" s="5"/>
      <c r="L2" s="5"/>
      <c r="M2" s="5"/>
      <c r="N2" s="5"/>
    </row>
    <row r="3" spans="2:14" ht="15.7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5.75">
      <c r="B4" s="38"/>
      <c r="C4" s="39" t="s">
        <v>17</v>
      </c>
      <c r="D4" s="40"/>
      <c r="E4" s="41" t="s">
        <v>1</v>
      </c>
      <c r="F4" s="41"/>
      <c r="G4" s="42"/>
      <c r="H4" s="39" t="s">
        <v>18</v>
      </c>
      <c r="I4" s="43" t="s">
        <v>2</v>
      </c>
      <c r="J4" s="41"/>
      <c r="K4" s="41"/>
      <c r="L4" s="41"/>
      <c r="M4" s="44" t="s">
        <v>3</v>
      </c>
      <c r="N4" s="45" t="s">
        <v>3</v>
      </c>
    </row>
    <row r="5" spans="2:14" ht="15.75">
      <c r="B5" s="46" t="s">
        <v>4</v>
      </c>
      <c r="C5" s="11" t="s">
        <v>21</v>
      </c>
      <c r="D5" s="12" t="s">
        <v>5</v>
      </c>
      <c r="E5" s="12" t="s">
        <v>6</v>
      </c>
      <c r="F5" s="12" t="s">
        <v>7</v>
      </c>
      <c r="G5" s="12" t="s">
        <v>8</v>
      </c>
      <c r="H5" s="11" t="s">
        <v>22</v>
      </c>
      <c r="I5" s="12" t="s">
        <v>5</v>
      </c>
      <c r="J5" s="12" t="s">
        <v>9</v>
      </c>
      <c r="K5" s="12" t="s">
        <v>7</v>
      </c>
      <c r="L5" s="12" t="s">
        <v>8</v>
      </c>
      <c r="M5" s="47" t="s">
        <v>23</v>
      </c>
      <c r="N5" s="48" t="s">
        <v>24</v>
      </c>
    </row>
    <row r="6" spans="2:14" ht="15.75">
      <c r="B6" s="49"/>
      <c r="C6" s="50"/>
      <c r="D6" s="50"/>
      <c r="E6" s="50"/>
      <c r="F6" s="50"/>
      <c r="G6" s="50"/>
      <c r="H6" s="121">
        <v>0.16</v>
      </c>
      <c r="I6" s="50"/>
      <c r="J6" s="50"/>
      <c r="K6" s="50"/>
      <c r="L6" s="50"/>
      <c r="M6" s="51"/>
      <c r="N6" s="52"/>
    </row>
    <row r="7" spans="2:14" ht="15.75">
      <c r="B7" s="17"/>
      <c r="C7" s="53"/>
      <c r="D7" s="18"/>
      <c r="E7" s="18"/>
      <c r="F7" s="18"/>
      <c r="G7" s="18"/>
      <c r="H7" s="54"/>
      <c r="I7" s="18"/>
      <c r="J7" s="18"/>
      <c r="K7" s="18"/>
      <c r="L7" s="18"/>
      <c r="M7" s="19"/>
      <c r="N7" s="55"/>
    </row>
    <row r="8" spans="2:14" ht="15.75">
      <c r="B8" s="116" t="s">
        <v>34</v>
      </c>
      <c r="C8" s="68"/>
      <c r="D8" s="56">
        <v>573136</v>
      </c>
      <c r="E8" s="56"/>
      <c r="F8" s="56"/>
      <c r="G8" s="56">
        <f>D8+E8-F8</f>
        <v>573136</v>
      </c>
      <c r="H8" s="54"/>
      <c r="I8" s="56">
        <v>110753</v>
      </c>
      <c r="J8" s="56">
        <f>G8*H6</f>
        <v>91701.759999999995</v>
      </c>
      <c r="K8" s="56"/>
      <c r="L8" s="56">
        <f>I8+J8-K8</f>
        <v>202454.76</v>
      </c>
      <c r="M8" s="58">
        <f>G8-L8</f>
        <v>370681.24</v>
      </c>
      <c r="N8" s="59">
        <f>D8-I8</f>
        <v>462383</v>
      </c>
    </row>
    <row r="9" spans="2:14" ht="17.25" customHeight="1">
      <c r="B9" s="116" t="s">
        <v>36</v>
      </c>
      <c r="C9" s="68"/>
      <c r="D9" s="56"/>
      <c r="E9" s="56"/>
      <c r="F9" s="56"/>
      <c r="G9" s="56"/>
      <c r="H9" s="54"/>
      <c r="I9" s="56"/>
      <c r="J9" s="56"/>
      <c r="K9" s="56"/>
      <c r="L9" s="56"/>
      <c r="M9" s="58"/>
      <c r="N9" s="59"/>
    </row>
    <row r="10" spans="2:14" ht="17.25" customHeight="1">
      <c r="B10" s="131" t="s">
        <v>43</v>
      </c>
      <c r="C10" s="130">
        <v>40298</v>
      </c>
      <c r="D10" s="117">
        <v>0</v>
      </c>
      <c r="E10" s="117">
        <v>105000</v>
      </c>
      <c r="F10" s="117"/>
      <c r="G10" s="56">
        <f t="shared" ref="G10:G14" si="0">D10+E10-F10</f>
        <v>105000</v>
      </c>
      <c r="H10" s="129"/>
      <c r="I10" s="117">
        <v>0</v>
      </c>
      <c r="J10" s="117">
        <f>G10*H6*10/12</f>
        <v>14000</v>
      </c>
      <c r="K10" s="117"/>
      <c r="L10" s="56">
        <f t="shared" ref="L10:L14" si="1">I10+J10-K10</f>
        <v>14000</v>
      </c>
      <c r="M10" s="58">
        <f t="shared" ref="M10:M14" si="2">G10-L10</f>
        <v>91000</v>
      </c>
      <c r="N10" s="59">
        <v>0</v>
      </c>
    </row>
    <row r="11" spans="2:14" ht="17.25" customHeight="1">
      <c r="B11" s="131" t="s">
        <v>44</v>
      </c>
      <c r="C11" s="130">
        <v>40451</v>
      </c>
      <c r="D11" s="117">
        <v>0</v>
      </c>
      <c r="E11" s="117">
        <v>160000</v>
      </c>
      <c r="F11" s="117"/>
      <c r="G11" s="56">
        <f t="shared" si="0"/>
        <v>160000</v>
      </c>
      <c r="H11" s="129"/>
      <c r="I11" s="117"/>
      <c r="J11" s="117">
        <f>G11*H6*5/12</f>
        <v>10666.666666666666</v>
      </c>
      <c r="K11" s="117"/>
      <c r="L11" s="56">
        <f t="shared" si="1"/>
        <v>10666.666666666666</v>
      </c>
      <c r="M11" s="58">
        <f t="shared" si="2"/>
        <v>149333.33333333334</v>
      </c>
      <c r="N11" s="59">
        <v>0</v>
      </c>
    </row>
    <row r="12" spans="2:14" ht="17.25" customHeight="1">
      <c r="B12" s="67" t="s">
        <v>40</v>
      </c>
      <c r="C12" s="130">
        <v>40389</v>
      </c>
      <c r="D12" s="117">
        <v>0</v>
      </c>
      <c r="E12" s="117">
        <v>88500</v>
      </c>
      <c r="F12" s="117"/>
      <c r="G12" s="56">
        <f t="shared" si="0"/>
        <v>88500</v>
      </c>
      <c r="H12" s="129"/>
      <c r="I12" s="117">
        <v>0</v>
      </c>
      <c r="J12" s="117">
        <f>G12*H6*7/12</f>
        <v>8260</v>
      </c>
      <c r="K12" s="117"/>
      <c r="L12" s="56">
        <f t="shared" si="1"/>
        <v>8260</v>
      </c>
      <c r="M12" s="58">
        <f t="shared" si="2"/>
        <v>80240</v>
      </c>
      <c r="N12" s="59">
        <v>0</v>
      </c>
    </row>
    <row r="13" spans="2:14" ht="17.25" customHeight="1">
      <c r="B13" s="67" t="s">
        <v>41</v>
      </c>
      <c r="C13" s="130">
        <v>40512</v>
      </c>
      <c r="D13" s="117">
        <v>0</v>
      </c>
      <c r="E13" s="117">
        <v>230000</v>
      </c>
      <c r="F13" s="117"/>
      <c r="G13" s="56">
        <f t="shared" si="0"/>
        <v>230000</v>
      </c>
      <c r="H13" s="129"/>
      <c r="I13" s="117">
        <v>0</v>
      </c>
      <c r="J13" s="117">
        <f>G13*H6*3/12</f>
        <v>9200</v>
      </c>
      <c r="K13" s="117"/>
      <c r="L13" s="56">
        <f t="shared" si="1"/>
        <v>9200</v>
      </c>
      <c r="M13" s="58">
        <f t="shared" si="2"/>
        <v>220800</v>
      </c>
      <c r="N13" s="59">
        <v>0</v>
      </c>
    </row>
    <row r="14" spans="2:14" ht="17.25" customHeight="1">
      <c r="B14" s="67" t="s">
        <v>42</v>
      </c>
      <c r="C14" s="130">
        <v>40564</v>
      </c>
      <c r="D14" s="117">
        <v>0</v>
      </c>
      <c r="E14" s="117">
        <v>35000</v>
      </c>
      <c r="F14" s="117"/>
      <c r="G14" s="56">
        <f t="shared" si="0"/>
        <v>35000</v>
      </c>
      <c r="H14" s="129"/>
      <c r="I14" s="117">
        <v>0</v>
      </c>
      <c r="J14" s="117">
        <f>G14*H6*1/12</f>
        <v>466.66666666666669</v>
      </c>
      <c r="K14" s="117"/>
      <c r="L14" s="56">
        <f t="shared" si="1"/>
        <v>466.66666666666669</v>
      </c>
      <c r="M14" s="58">
        <f t="shared" si="2"/>
        <v>34533.333333333336</v>
      </c>
      <c r="N14" s="59">
        <v>0</v>
      </c>
    </row>
    <row r="15" spans="2:14" ht="15.75">
      <c r="B15" s="18"/>
      <c r="C15" s="18"/>
      <c r="D15" s="17"/>
      <c r="E15" s="17"/>
      <c r="F15" s="17"/>
      <c r="G15" s="17"/>
      <c r="H15" s="17"/>
      <c r="I15" s="17"/>
      <c r="J15" s="17"/>
      <c r="K15" s="17"/>
      <c r="L15" s="62"/>
      <c r="M15" s="29"/>
      <c r="N15" s="63"/>
    </row>
    <row r="16" spans="2:14" ht="16.5" thickBot="1">
      <c r="B16" s="64"/>
      <c r="C16" s="64"/>
      <c r="D16" s="65">
        <f>SUM(D8:D15)</f>
        <v>573136</v>
      </c>
      <c r="E16" s="65">
        <f>SUM(E8:E15)</f>
        <v>618500</v>
      </c>
      <c r="F16" s="65">
        <f>SUM(F8:F15)</f>
        <v>0</v>
      </c>
      <c r="G16" s="65">
        <f>SUM(G8:G15)</f>
        <v>1191636</v>
      </c>
      <c r="H16" s="17"/>
      <c r="I16" s="65">
        <f t="shared" ref="I16:N16" si="3">SUM(I8:I15)</f>
        <v>110753</v>
      </c>
      <c r="J16" s="65">
        <f t="shared" si="3"/>
        <v>134295.09333333332</v>
      </c>
      <c r="K16" s="65">
        <f t="shared" si="3"/>
        <v>0</v>
      </c>
      <c r="L16" s="65">
        <f t="shared" si="3"/>
        <v>245048.09333333332</v>
      </c>
      <c r="M16" s="65">
        <f t="shared" si="3"/>
        <v>946587.90666666673</v>
      </c>
      <c r="N16" s="65">
        <f t="shared" si="3"/>
        <v>462383</v>
      </c>
    </row>
    <row r="17" spans="2:14" ht="16.5" thickTop="1">
      <c r="B17" s="2"/>
      <c r="C17" s="2"/>
      <c r="D17" s="31"/>
      <c r="E17" s="31"/>
      <c r="F17" s="31"/>
      <c r="G17" s="31"/>
      <c r="H17" s="2"/>
      <c r="I17" s="31"/>
      <c r="J17" s="31"/>
      <c r="K17" s="31"/>
      <c r="L17" s="31"/>
      <c r="M17" s="31"/>
      <c r="N17" s="35"/>
    </row>
    <row r="18" spans="2:14" s="66" customFormat="1"/>
    <row r="19" spans="2:14">
      <c r="E19" s="32"/>
      <c r="F19" s="32"/>
      <c r="G19" s="32"/>
    </row>
    <row r="20" spans="2:14">
      <c r="E20" s="32"/>
      <c r="F20" s="32"/>
      <c r="G20" s="32"/>
    </row>
    <row r="21" spans="2:14">
      <c r="E21" s="32"/>
      <c r="F21" s="32"/>
      <c r="G21" s="32"/>
    </row>
    <row r="22" spans="2:14">
      <c r="E22" s="32"/>
      <c r="F22" s="32"/>
      <c r="G22" s="32"/>
    </row>
    <row r="23" spans="2:14">
      <c r="E23" s="32"/>
      <c r="F23" s="32"/>
      <c r="G23" s="32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1:R17"/>
  <sheetViews>
    <sheetView workbookViewId="0">
      <selection activeCell="I25" sqref="I25"/>
    </sheetView>
  </sheetViews>
  <sheetFormatPr defaultColWidth="12.5703125" defaultRowHeight="15"/>
  <cols>
    <col min="1" max="1" width="2.42578125" style="3" customWidth="1"/>
    <col min="2" max="2" width="25.5703125" style="3" customWidth="1"/>
    <col min="3" max="3" width="9" style="3" hidden="1" customWidth="1"/>
    <col min="4" max="4" width="6.42578125" style="3" hidden="1" customWidth="1"/>
    <col min="5" max="5" width="8.5703125" style="3" hidden="1" customWidth="1"/>
    <col min="6" max="6" width="13.7109375" style="3" customWidth="1"/>
    <col min="7" max="7" width="12.7109375" style="3" bestFit="1" customWidth="1"/>
    <col min="8" max="8" width="14" style="3" bestFit="1" customWidth="1"/>
    <col min="9" max="9" width="16.140625" style="3" bestFit="1" customWidth="1"/>
    <col min="10" max="10" width="12.7109375" style="3" bestFit="1" customWidth="1"/>
    <col min="11" max="11" width="9.28515625" style="3" bestFit="1" customWidth="1"/>
    <col min="12" max="12" width="11.85546875" style="3" bestFit="1" customWidth="1"/>
    <col min="13" max="13" width="12.85546875" style="3" bestFit="1" customWidth="1"/>
    <col min="14" max="14" width="16.140625" style="3" bestFit="1" customWidth="1"/>
    <col min="15" max="15" width="11.7109375" style="3" bestFit="1" customWidth="1"/>
    <col min="16" max="17" width="11.42578125" style="3" bestFit="1" customWidth="1"/>
    <col min="18" max="16384" width="12.5703125" style="3"/>
  </cols>
  <sheetData>
    <row r="1" spans="2:18" ht="15.75">
      <c r="B1" s="4" t="s">
        <v>26</v>
      </c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8" ht="15.75">
      <c r="B2" s="4" t="s">
        <v>32</v>
      </c>
      <c r="C2" s="4"/>
      <c r="D2" s="4"/>
      <c r="E2" s="4"/>
      <c r="F2" s="4"/>
      <c r="G2" s="4"/>
      <c r="H2" s="4"/>
      <c r="I2" s="5"/>
      <c r="J2" s="5"/>
      <c r="K2" s="5"/>
      <c r="L2" s="37"/>
      <c r="M2" s="5"/>
      <c r="N2" s="5"/>
      <c r="O2" s="5"/>
      <c r="P2" s="5"/>
      <c r="Q2" s="5"/>
    </row>
    <row r="3" spans="2:18" ht="15.7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15.75">
      <c r="B4" s="6"/>
      <c r="C4" s="12" t="s">
        <v>14</v>
      </c>
      <c r="D4" s="12" t="s">
        <v>15</v>
      </c>
      <c r="E4" s="12" t="s">
        <v>16</v>
      </c>
      <c r="F4" s="12" t="s">
        <v>17</v>
      </c>
      <c r="G4" s="6"/>
      <c r="H4" s="7" t="s">
        <v>1</v>
      </c>
      <c r="I4" s="7"/>
      <c r="J4" s="8"/>
      <c r="K4" s="12" t="s">
        <v>18</v>
      </c>
      <c r="L4" s="69" t="s">
        <v>2</v>
      </c>
      <c r="M4" s="7"/>
      <c r="N4" s="7"/>
      <c r="O4" s="7"/>
      <c r="P4" s="10" t="s">
        <v>3</v>
      </c>
      <c r="Q4" s="70" t="s">
        <v>3</v>
      </c>
    </row>
    <row r="5" spans="2:18" ht="15.75">
      <c r="B5" s="11" t="s">
        <v>4</v>
      </c>
      <c r="C5" s="11" t="s">
        <v>19</v>
      </c>
      <c r="D5" s="11"/>
      <c r="E5" s="11" t="s">
        <v>20</v>
      </c>
      <c r="F5" s="11" t="s">
        <v>21</v>
      </c>
      <c r="G5" s="12" t="s">
        <v>5</v>
      </c>
      <c r="H5" s="12" t="s">
        <v>6</v>
      </c>
      <c r="I5" s="12" t="s">
        <v>7</v>
      </c>
      <c r="J5" s="12" t="s">
        <v>8</v>
      </c>
      <c r="K5" s="11" t="s">
        <v>22</v>
      </c>
      <c r="L5" s="12" t="s">
        <v>5</v>
      </c>
      <c r="M5" s="12" t="s">
        <v>9</v>
      </c>
      <c r="N5" s="12" t="s">
        <v>7</v>
      </c>
      <c r="O5" s="12" t="s">
        <v>8</v>
      </c>
      <c r="P5" s="47" t="s">
        <v>23</v>
      </c>
      <c r="Q5" s="71" t="s">
        <v>24</v>
      </c>
    </row>
    <row r="6" spans="2:18" ht="15.75">
      <c r="B6" s="16"/>
      <c r="C6" s="16"/>
      <c r="D6" s="16"/>
      <c r="E6" s="16"/>
      <c r="F6" s="72"/>
      <c r="G6" s="14"/>
      <c r="H6" s="14"/>
      <c r="I6" s="14"/>
      <c r="J6" s="14"/>
      <c r="K6" s="73">
        <v>0.15</v>
      </c>
      <c r="L6" s="14"/>
      <c r="M6" s="14"/>
      <c r="N6" s="14"/>
      <c r="O6" s="14"/>
      <c r="P6" s="15"/>
      <c r="Q6" s="74"/>
    </row>
    <row r="7" spans="2:18" ht="15.75">
      <c r="B7" s="68" t="s">
        <v>39</v>
      </c>
      <c r="C7" s="75"/>
      <c r="D7" s="75"/>
      <c r="E7" s="75"/>
      <c r="F7" s="76"/>
      <c r="G7" s="18">
        <v>100000</v>
      </c>
      <c r="H7" s="17"/>
      <c r="I7" s="18"/>
      <c r="J7" s="18">
        <f>G7+H7-I7</f>
        <v>100000</v>
      </c>
      <c r="K7" s="17"/>
      <c r="L7" s="18">
        <v>55000</v>
      </c>
      <c r="M7" s="18">
        <f>J7*K6</f>
        <v>15000</v>
      </c>
      <c r="N7" s="17"/>
      <c r="O7" s="18">
        <f t="shared" ref="O7:O9" si="0">L7+M7-N7</f>
        <v>70000</v>
      </c>
      <c r="P7" s="23">
        <f t="shared" ref="P7:P9" si="1">J7-O7</f>
        <v>30000</v>
      </c>
      <c r="Q7" s="77">
        <f>G7-L7</f>
        <v>45000</v>
      </c>
    </row>
    <row r="8" spans="2:18" ht="15.75" hidden="1">
      <c r="B8" s="78"/>
      <c r="C8" s="78"/>
      <c r="D8" s="78"/>
      <c r="E8" s="60"/>
      <c r="F8" s="79"/>
      <c r="G8" s="78"/>
      <c r="H8" s="78"/>
      <c r="I8" s="78"/>
      <c r="J8" s="18">
        <f t="shared" ref="J8:J9" si="2">G8+H8-I8</f>
        <v>0</v>
      </c>
      <c r="K8" s="54"/>
      <c r="L8" s="18"/>
      <c r="M8" s="18"/>
      <c r="N8" s="18"/>
      <c r="O8" s="18">
        <f t="shared" si="0"/>
        <v>0</v>
      </c>
      <c r="P8" s="23">
        <f t="shared" si="1"/>
        <v>0</v>
      </c>
      <c r="Q8" s="77">
        <f t="shared" ref="Q8:Q9" si="3">G8-L8</f>
        <v>0</v>
      </c>
    </row>
    <row r="9" spans="2:18" ht="15.75" hidden="1">
      <c r="B9" s="78"/>
      <c r="C9" s="78"/>
      <c r="D9" s="78"/>
      <c r="E9" s="60"/>
      <c r="F9" s="79"/>
      <c r="G9" s="78"/>
      <c r="H9" s="78"/>
      <c r="I9" s="78"/>
      <c r="J9" s="18">
        <f t="shared" si="2"/>
        <v>0</v>
      </c>
      <c r="K9" s="54"/>
      <c r="L9" s="18"/>
      <c r="M9" s="18"/>
      <c r="N9" s="18"/>
      <c r="O9" s="18">
        <f t="shared" si="0"/>
        <v>0</v>
      </c>
      <c r="P9" s="23">
        <f t="shared" si="1"/>
        <v>0</v>
      </c>
      <c r="Q9" s="77">
        <f t="shared" si="3"/>
        <v>0</v>
      </c>
    </row>
    <row r="10" spans="2:18" ht="15.75" hidden="1">
      <c r="B10" s="78"/>
      <c r="C10" s="78"/>
      <c r="D10" s="78"/>
      <c r="E10" s="60"/>
      <c r="F10" s="79"/>
      <c r="G10" s="78"/>
      <c r="H10" s="78"/>
      <c r="I10" s="78">
        <v>0</v>
      </c>
      <c r="J10" s="18">
        <f>G10+H10-I10</f>
        <v>0</v>
      </c>
      <c r="K10" s="80"/>
      <c r="L10" s="18"/>
      <c r="M10" s="18"/>
      <c r="N10" s="18">
        <v>0</v>
      </c>
      <c r="O10" s="18">
        <f>L10+M10-N10</f>
        <v>0</v>
      </c>
      <c r="P10" s="23">
        <f>J10-O10</f>
        <v>0</v>
      </c>
      <c r="Q10" s="77">
        <f>G10-L10</f>
        <v>0</v>
      </c>
    </row>
    <row r="11" spans="2:18" ht="15.75" hidden="1">
      <c r="B11" s="78"/>
      <c r="C11" s="78"/>
      <c r="D11" s="78"/>
      <c r="E11" s="60"/>
      <c r="F11" s="79"/>
      <c r="G11" s="78"/>
      <c r="H11" s="78"/>
      <c r="I11" s="78"/>
      <c r="J11" s="18">
        <f>G11+H11-I11</f>
        <v>0</v>
      </c>
      <c r="K11" s="80"/>
      <c r="L11" s="35"/>
      <c r="M11" s="35"/>
      <c r="N11" s="35"/>
      <c r="O11" s="18">
        <f>L11+M11-N11</f>
        <v>0</v>
      </c>
      <c r="P11" s="23">
        <f>J11-O11</f>
        <v>0</v>
      </c>
      <c r="Q11" s="77">
        <f>G11-L11</f>
        <v>0</v>
      </c>
    </row>
    <row r="12" spans="2:18" ht="15.75" hidden="1">
      <c r="B12" s="78"/>
      <c r="C12" s="78"/>
      <c r="D12" s="78"/>
      <c r="E12" s="60"/>
      <c r="F12" s="79"/>
      <c r="G12" s="78"/>
      <c r="H12" s="78"/>
      <c r="I12" s="78"/>
      <c r="J12" s="18">
        <f>G12+H12-I12</f>
        <v>0</v>
      </c>
      <c r="K12" s="80"/>
      <c r="L12" s="35"/>
      <c r="M12" s="35"/>
      <c r="N12" s="35"/>
      <c r="O12" s="18">
        <f>L12+M12-N12</f>
        <v>0</v>
      </c>
      <c r="P12" s="23">
        <f>J12-O12</f>
        <v>0</v>
      </c>
      <c r="Q12" s="77">
        <f>G12-L12</f>
        <v>0</v>
      </c>
    </row>
    <row r="13" spans="2:18" ht="15.75" hidden="1">
      <c r="B13" s="78"/>
      <c r="C13" s="78"/>
      <c r="D13" s="78"/>
      <c r="E13" s="60"/>
      <c r="F13" s="79"/>
      <c r="G13" s="78"/>
      <c r="H13" s="78"/>
      <c r="I13" s="78">
        <v>0</v>
      </c>
      <c r="J13" s="18">
        <f>G13+H13-I13</f>
        <v>0</v>
      </c>
      <c r="K13" s="80"/>
      <c r="L13" s="18"/>
      <c r="M13" s="35"/>
      <c r="N13" s="35">
        <v>0</v>
      </c>
      <c r="O13" s="18">
        <f>L13+M13-N13</f>
        <v>0</v>
      </c>
      <c r="P13" s="23">
        <f>J13-O13</f>
        <v>0</v>
      </c>
      <c r="Q13" s="77">
        <f>G13-L13</f>
        <v>0</v>
      </c>
    </row>
    <row r="14" spans="2:18" ht="16.5" thickBot="1">
      <c r="B14" s="81"/>
      <c r="C14" s="81"/>
      <c r="D14" s="81"/>
      <c r="E14" s="82"/>
      <c r="F14" s="83"/>
      <c r="G14" s="78"/>
      <c r="H14" s="78"/>
      <c r="I14" s="78"/>
      <c r="J14" s="78"/>
      <c r="K14" s="55"/>
      <c r="L14" s="55"/>
      <c r="M14" s="78"/>
      <c r="N14" s="78"/>
      <c r="O14" s="78"/>
      <c r="P14" s="19"/>
      <c r="Q14" s="19"/>
      <c r="R14" s="84"/>
    </row>
    <row r="15" spans="2:18" ht="16.5" thickBot="1">
      <c r="B15" s="85"/>
      <c r="C15" s="35"/>
      <c r="D15" s="35"/>
      <c r="E15" s="86"/>
      <c r="F15" s="35"/>
      <c r="G15" s="87">
        <f>SUM(G7:G13)</f>
        <v>100000</v>
      </c>
      <c r="H15" s="87">
        <f>SUM(H8:H14)</f>
        <v>0</v>
      </c>
      <c r="I15" s="87">
        <f>SUM(I8:I9)</f>
        <v>0</v>
      </c>
      <c r="J15" s="87">
        <f>SUM(J7:J14)</f>
        <v>100000</v>
      </c>
      <c r="K15" s="17"/>
      <c r="L15" s="87">
        <f>SUM(L7:L13)</f>
        <v>55000</v>
      </c>
      <c r="M15" s="87">
        <f>SUM(M7:M13)</f>
        <v>15000</v>
      </c>
      <c r="N15" s="87">
        <f>SUM(N8:N9)</f>
        <v>0</v>
      </c>
      <c r="O15" s="87">
        <f>SUM(O7:O14)</f>
        <v>70000</v>
      </c>
      <c r="P15" s="88">
        <f>SUM(P6:P14)</f>
        <v>30000</v>
      </c>
      <c r="Q15" s="88">
        <f>SUM(Q7:Q14)</f>
        <v>45000</v>
      </c>
    </row>
    <row r="16" spans="2:18" s="66" customFormat="1" ht="15.75" thickTop="1">
      <c r="C16" s="89"/>
      <c r="D16" s="89"/>
      <c r="E16" s="89"/>
      <c r="F16" s="89"/>
      <c r="G16" s="90"/>
      <c r="H16" s="90"/>
      <c r="I16" s="90"/>
      <c r="J16" s="90"/>
      <c r="K16" s="91"/>
      <c r="L16" s="90"/>
      <c r="M16" s="90"/>
      <c r="N16" s="90"/>
      <c r="O16" s="90"/>
      <c r="P16" s="90"/>
      <c r="Q16" s="89"/>
    </row>
    <row r="17" spans="3:17" ht="15.7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B1:O12"/>
  <sheetViews>
    <sheetView workbookViewId="0">
      <selection activeCell="K22" sqref="K22"/>
    </sheetView>
  </sheetViews>
  <sheetFormatPr defaultColWidth="12.5703125" defaultRowHeight="15"/>
  <cols>
    <col min="1" max="1" width="2.42578125" style="3" customWidth="1"/>
    <col min="2" max="2" width="22.42578125" style="3" customWidth="1"/>
    <col min="3" max="3" width="13.7109375" style="3" bestFit="1" customWidth="1"/>
    <col min="4" max="4" width="12.5703125" style="3" bestFit="1" customWidth="1"/>
    <col min="5" max="5" width="14" style="3" customWidth="1"/>
    <col min="6" max="6" width="16.140625" style="3" bestFit="1" customWidth="1"/>
    <col min="7" max="7" width="12.5703125" style="3" bestFit="1" customWidth="1"/>
    <col min="8" max="8" width="8" style="3" bestFit="1" customWidth="1"/>
    <col min="9" max="9" width="11.85546875" style="3" bestFit="1" customWidth="1"/>
    <col min="10" max="10" width="12.85546875" style="3" bestFit="1" customWidth="1"/>
    <col min="11" max="11" width="16.140625" style="3" bestFit="1" customWidth="1"/>
    <col min="12" max="12" width="11.42578125" style="3" customWidth="1"/>
    <col min="13" max="14" width="12.5703125" style="3" bestFit="1" customWidth="1"/>
    <col min="15" max="16384" width="12.5703125" style="3"/>
  </cols>
  <sheetData>
    <row r="1" spans="2:15" ht="15.75">
      <c r="B1" s="4" t="s">
        <v>26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2:15" ht="15.75">
      <c r="B2" s="4" t="s">
        <v>33</v>
      </c>
      <c r="C2" s="4"/>
      <c r="D2" s="4"/>
      <c r="E2" s="4"/>
      <c r="F2" s="5"/>
      <c r="G2" s="5"/>
      <c r="H2" s="5"/>
      <c r="I2" s="37"/>
      <c r="J2" s="5"/>
      <c r="K2" s="5"/>
      <c r="L2" s="5"/>
      <c r="M2" s="5"/>
      <c r="N2" s="5"/>
    </row>
    <row r="3" spans="2:15" ht="15.7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5" ht="15.75">
      <c r="B4" s="6"/>
      <c r="C4" s="12" t="s">
        <v>17</v>
      </c>
      <c r="D4" s="6"/>
      <c r="E4" s="7" t="s">
        <v>1</v>
      </c>
      <c r="F4" s="7"/>
      <c r="G4" s="8"/>
      <c r="H4" s="12" t="s">
        <v>18</v>
      </c>
      <c r="I4" s="69" t="s">
        <v>2</v>
      </c>
      <c r="J4" s="7"/>
      <c r="K4" s="7"/>
      <c r="L4" s="7"/>
      <c r="M4" s="10" t="s">
        <v>3</v>
      </c>
      <c r="N4" s="70" t="s">
        <v>3</v>
      </c>
    </row>
    <row r="5" spans="2:15" ht="15.75" customHeight="1">
      <c r="B5" s="11" t="s">
        <v>4</v>
      </c>
      <c r="C5" s="11" t="s">
        <v>21</v>
      </c>
      <c r="D5" s="12" t="s">
        <v>5</v>
      </c>
      <c r="E5" s="12" t="s">
        <v>6</v>
      </c>
      <c r="F5" s="12" t="s">
        <v>7</v>
      </c>
      <c r="G5" s="12" t="s">
        <v>8</v>
      </c>
      <c r="H5" s="11" t="s">
        <v>22</v>
      </c>
      <c r="I5" s="12" t="s">
        <v>5</v>
      </c>
      <c r="J5" s="12" t="s">
        <v>9</v>
      </c>
      <c r="K5" s="12" t="s">
        <v>7</v>
      </c>
      <c r="L5" s="12" t="s">
        <v>8</v>
      </c>
      <c r="M5" s="47" t="s">
        <v>23</v>
      </c>
      <c r="N5" s="71" t="s">
        <v>24</v>
      </c>
    </row>
    <row r="6" spans="2:15" ht="15.75">
      <c r="B6" s="14"/>
      <c r="C6" s="72"/>
      <c r="D6" s="14"/>
      <c r="E6" s="14"/>
      <c r="F6" s="14"/>
      <c r="G6" s="14"/>
      <c r="H6" s="73">
        <v>0</v>
      </c>
      <c r="I6" s="14"/>
      <c r="J6" s="14"/>
      <c r="K6" s="14"/>
      <c r="L6" s="14"/>
      <c r="M6" s="15"/>
      <c r="N6" s="74"/>
    </row>
    <row r="7" spans="2:15" ht="15.75">
      <c r="B7" s="101"/>
      <c r="C7" s="92"/>
      <c r="D7" s="102"/>
      <c r="E7" s="103"/>
      <c r="F7" s="102"/>
      <c r="G7" s="102"/>
      <c r="H7" s="103"/>
      <c r="I7" s="103"/>
      <c r="J7" s="103"/>
      <c r="K7" s="103"/>
      <c r="L7" s="104"/>
      <c r="M7" s="105"/>
      <c r="N7" s="106"/>
    </row>
    <row r="8" spans="2:15" ht="15.75">
      <c r="B8" s="101" t="s">
        <v>34</v>
      </c>
      <c r="C8" s="92"/>
      <c r="D8" s="102">
        <v>32916</v>
      </c>
      <c r="E8" s="102"/>
      <c r="F8" s="102">
        <v>0</v>
      </c>
      <c r="G8" s="102">
        <f t="shared" ref="G8" si="0">D8+E8-F8</f>
        <v>32916</v>
      </c>
      <c r="H8" s="102"/>
      <c r="I8" s="102">
        <v>0</v>
      </c>
      <c r="J8" s="102"/>
      <c r="K8" s="102"/>
      <c r="L8" s="102">
        <f t="shared" ref="L8" si="1">I8+J8-K8</f>
        <v>0</v>
      </c>
      <c r="M8" s="107">
        <f>G8-L8</f>
        <v>32916</v>
      </c>
      <c r="N8" s="108">
        <f>D8-I8</f>
        <v>32916</v>
      </c>
    </row>
    <row r="9" spans="2:15" ht="16.5" thickBot="1">
      <c r="B9" s="95"/>
      <c r="C9" s="96"/>
      <c r="D9" s="109"/>
      <c r="E9" s="109"/>
      <c r="F9" s="109"/>
      <c r="G9" s="109"/>
      <c r="H9" s="110"/>
      <c r="I9" s="110"/>
      <c r="J9" s="109"/>
      <c r="K9" s="109"/>
      <c r="L9" s="109"/>
      <c r="M9" s="111"/>
      <c r="N9" s="111"/>
      <c r="O9" s="84"/>
    </row>
    <row r="10" spans="2:15" ht="16.5" thickBot="1">
      <c r="B10" s="85"/>
      <c r="C10" s="35"/>
      <c r="D10" s="112">
        <f>SUM(D8:D8)</f>
        <v>32916</v>
      </c>
      <c r="E10" s="112">
        <f>SUM(E8:E8)</f>
        <v>0</v>
      </c>
      <c r="F10" s="112">
        <f>SUM(F8:F8)</f>
        <v>0</v>
      </c>
      <c r="G10" s="112">
        <f>SUM(G8:G8)</f>
        <v>32916</v>
      </c>
      <c r="H10" s="103"/>
      <c r="I10" s="112">
        <f t="shared" ref="I10:N10" si="2">SUM(I8:I8)</f>
        <v>0</v>
      </c>
      <c r="J10" s="112">
        <f t="shared" si="2"/>
        <v>0</v>
      </c>
      <c r="K10" s="112">
        <f t="shared" si="2"/>
        <v>0</v>
      </c>
      <c r="L10" s="113">
        <f t="shared" si="2"/>
        <v>0</v>
      </c>
      <c r="M10" s="114">
        <f t="shared" si="2"/>
        <v>32916</v>
      </c>
      <c r="N10" s="115">
        <f t="shared" si="2"/>
        <v>32916</v>
      </c>
    </row>
    <row r="11" spans="2:15" s="66" customFormat="1" ht="15.75" thickTop="1">
      <c r="C11" s="89"/>
      <c r="D11" s="90"/>
      <c r="E11" s="90"/>
      <c r="F11" s="90"/>
      <c r="G11" s="90"/>
      <c r="H11" s="91"/>
      <c r="I11" s="90"/>
      <c r="J11" s="90"/>
      <c r="K11" s="90"/>
      <c r="L11" s="90"/>
      <c r="M11" s="90"/>
      <c r="N11" s="89"/>
    </row>
    <row r="12" spans="2:15" ht="15.7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B1:O13"/>
  <sheetViews>
    <sheetView workbookViewId="0">
      <selection activeCell="B3" sqref="B3"/>
    </sheetView>
  </sheetViews>
  <sheetFormatPr defaultColWidth="12.5703125" defaultRowHeight="15"/>
  <cols>
    <col min="1" max="1" width="2.42578125" style="3" customWidth="1"/>
    <col min="2" max="2" width="21" style="3" customWidth="1"/>
    <col min="3" max="3" width="13.7109375" style="3" bestFit="1" customWidth="1"/>
    <col min="4" max="4" width="12.5703125" style="3" bestFit="1" customWidth="1"/>
    <col min="5" max="5" width="14" style="3" customWidth="1"/>
    <col min="6" max="6" width="16.140625" style="3" bestFit="1" customWidth="1"/>
    <col min="7" max="7" width="12.5703125" style="3" bestFit="1" customWidth="1"/>
    <col min="8" max="8" width="9.28515625" style="3" bestFit="1" customWidth="1"/>
    <col min="9" max="9" width="11.85546875" style="3" bestFit="1" customWidth="1"/>
    <col min="10" max="10" width="12.85546875" style="3" bestFit="1" customWidth="1"/>
    <col min="11" max="11" width="16.140625" style="3" bestFit="1" customWidth="1"/>
    <col min="12" max="12" width="11.7109375" style="3" bestFit="1" customWidth="1"/>
    <col min="13" max="13" width="12.5703125" style="3" bestFit="1" customWidth="1"/>
    <col min="14" max="14" width="11" style="3" bestFit="1" customWidth="1"/>
    <col min="15" max="16384" width="12.5703125" style="3"/>
  </cols>
  <sheetData>
    <row r="1" spans="2:15" ht="15.75">
      <c r="B1" s="4" t="s">
        <v>26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2:15" ht="15.75">
      <c r="B2" s="4" t="s">
        <v>45</v>
      </c>
      <c r="C2" s="4"/>
      <c r="D2" s="4"/>
      <c r="E2" s="4"/>
      <c r="F2" s="5"/>
      <c r="G2" s="5"/>
      <c r="H2" s="5"/>
      <c r="I2" s="37"/>
      <c r="J2" s="5"/>
      <c r="K2" s="5"/>
      <c r="L2" s="5"/>
      <c r="M2" s="5"/>
      <c r="N2" s="5"/>
    </row>
    <row r="3" spans="2:15" ht="15.7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5" ht="15.75">
      <c r="B4" s="6"/>
      <c r="C4" s="12" t="s">
        <v>17</v>
      </c>
      <c r="D4" s="6"/>
      <c r="E4" s="7" t="s">
        <v>1</v>
      </c>
      <c r="F4" s="7"/>
      <c r="G4" s="8"/>
      <c r="H4" s="12" t="s">
        <v>18</v>
      </c>
      <c r="I4" s="69" t="s">
        <v>2</v>
      </c>
      <c r="J4" s="7"/>
      <c r="K4" s="7"/>
      <c r="L4" s="7"/>
      <c r="M4" s="10" t="s">
        <v>3</v>
      </c>
      <c r="N4" s="70" t="s">
        <v>3</v>
      </c>
    </row>
    <row r="5" spans="2:15" ht="15.75" customHeight="1">
      <c r="B5" s="11" t="s">
        <v>4</v>
      </c>
      <c r="C5" s="11" t="s">
        <v>21</v>
      </c>
      <c r="D5" s="12" t="s">
        <v>5</v>
      </c>
      <c r="E5" s="12" t="s">
        <v>6</v>
      </c>
      <c r="F5" s="12" t="s">
        <v>7</v>
      </c>
      <c r="G5" s="12" t="s">
        <v>8</v>
      </c>
      <c r="H5" s="11" t="s">
        <v>22</v>
      </c>
      <c r="I5" s="12" t="s">
        <v>5</v>
      </c>
      <c r="J5" s="12" t="s">
        <v>9</v>
      </c>
      <c r="K5" s="12" t="s">
        <v>7</v>
      </c>
      <c r="L5" s="12" t="s">
        <v>8</v>
      </c>
      <c r="M5" s="47" t="s">
        <v>23</v>
      </c>
      <c r="N5" s="71" t="s">
        <v>24</v>
      </c>
    </row>
    <row r="6" spans="2:15" ht="15.75">
      <c r="B6" s="14"/>
      <c r="C6" s="72"/>
      <c r="D6" s="14"/>
      <c r="E6" s="14"/>
      <c r="F6" s="14"/>
      <c r="G6" s="14"/>
      <c r="H6" s="73">
        <v>0.33329999999999999</v>
      </c>
      <c r="I6" s="14"/>
      <c r="J6" s="14"/>
      <c r="K6" s="14"/>
      <c r="L6" s="14"/>
      <c r="M6" s="15"/>
      <c r="N6" s="74"/>
    </row>
    <row r="7" spans="2:15" ht="15.75">
      <c r="B7" s="101" t="s">
        <v>36</v>
      </c>
      <c r="C7" s="92"/>
      <c r="D7" s="102"/>
      <c r="E7" s="103"/>
      <c r="F7" s="102"/>
      <c r="G7" s="102"/>
      <c r="H7" s="103"/>
      <c r="I7" s="103"/>
      <c r="J7" s="103"/>
      <c r="K7" s="103"/>
      <c r="L7" s="104"/>
      <c r="M7" s="105"/>
      <c r="N7" s="106"/>
    </row>
    <row r="8" spans="2:15" ht="15.75">
      <c r="B8" s="132" t="s">
        <v>37</v>
      </c>
      <c r="C8" s="92" t="s">
        <v>38</v>
      </c>
      <c r="D8" s="102">
        <v>0</v>
      </c>
      <c r="E8" s="133">
        <v>61403.51</v>
      </c>
      <c r="F8" s="102"/>
      <c r="G8" s="133">
        <f t="shared" ref="G8:G9" si="0">D8+E8-F8</f>
        <v>61403.51</v>
      </c>
      <c r="H8" s="102"/>
      <c r="I8" s="102">
        <v>0</v>
      </c>
      <c r="J8" s="133">
        <f>G8*H6*5/12</f>
        <v>8527.4124512500002</v>
      </c>
      <c r="K8" s="133"/>
      <c r="L8" s="133">
        <f t="shared" ref="L8:L9" si="1">I8+J8-K8</f>
        <v>8527.4124512500002</v>
      </c>
      <c r="M8" s="134">
        <f>G8-L8</f>
        <v>52876.097548750004</v>
      </c>
      <c r="N8" s="108">
        <f>D8-I8</f>
        <v>0</v>
      </c>
    </row>
    <row r="9" spans="2:15" ht="15.75">
      <c r="B9" s="128"/>
      <c r="C9" s="68"/>
      <c r="D9" s="102">
        <v>0</v>
      </c>
      <c r="E9" s="102"/>
      <c r="F9" s="102"/>
      <c r="G9" s="102">
        <f t="shared" si="0"/>
        <v>0</v>
      </c>
      <c r="H9" s="102"/>
      <c r="I9" s="102"/>
      <c r="J9" s="133"/>
      <c r="K9" s="133"/>
      <c r="L9" s="133">
        <f t="shared" si="1"/>
        <v>0</v>
      </c>
      <c r="M9" s="134">
        <f>G9-L9</f>
        <v>0</v>
      </c>
      <c r="N9" s="108">
        <f>D9-I9</f>
        <v>0</v>
      </c>
    </row>
    <row r="10" spans="2:15" ht="16.5" thickBot="1">
      <c r="B10" s="95"/>
      <c r="C10" s="96"/>
      <c r="D10" s="109"/>
      <c r="E10" s="109"/>
      <c r="F10" s="109"/>
      <c r="G10" s="109"/>
      <c r="H10" s="110"/>
      <c r="I10" s="110"/>
      <c r="J10" s="109"/>
      <c r="K10" s="109"/>
      <c r="L10" s="109"/>
      <c r="M10" s="111"/>
      <c r="N10" s="111"/>
      <c r="O10" s="84"/>
    </row>
    <row r="11" spans="2:15" ht="16.5" thickBot="1">
      <c r="B11" s="85"/>
      <c r="C11" s="35"/>
      <c r="D11" s="112">
        <f>SUM(D8:D9)</f>
        <v>0</v>
      </c>
      <c r="E11" s="112">
        <f>SUM(E8:E9)</f>
        <v>61403.51</v>
      </c>
      <c r="F11" s="112">
        <f>SUM(F8:F9)</f>
        <v>0</v>
      </c>
      <c r="G11" s="112">
        <f>SUM(G8:G9)</f>
        <v>61403.51</v>
      </c>
      <c r="H11" s="103"/>
      <c r="I11" s="112">
        <f t="shared" ref="I11:N11" si="2">SUM(I8:I9)</f>
        <v>0</v>
      </c>
      <c r="J11" s="112">
        <f t="shared" si="2"/>
        <v>8527.4124512500002</v>
      </c>
      <c r="K11" s="112">
        <f t="shared" si="2"/>
        <v>0</v>
      </c>
      <c r="L11" s="113">
        <f t="shared" si="2"/>
        <v>8527.4124512500002</v>
      </c>
      <c r="M11" s="114">
        <f t="shared" si="2"/>
        <v>52876.097548750004</v>
      </c>
      <c r="N11" s="115">
        <f t="shared" si="2"/>
        <v>0</v>
      </c>
    </row>
    <row r="12" spans="2:15" s="66" customFormat="1" ht="15.75" thickTop="1">
      <c r="C12" s="89"/>
      <c r="D12" s="90"/>
      <c r="E12" s="90"/>
      <c r="F12" s="90"/>
      <c r="G12" s="90"/>
      <c r="H12" s="91"/>
      <c r="I12" s="90"/>
      <c r="J12" s="90"/>
      <c r="K12" s="90"/>
      <c r="L12" s="90"/>
      <c r="M12" s="90"/>
      <c r="N12" s="89"/>
    </row>
    <row r="13" spans="2:15" ht="15.7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ASSETS</vt:lpstr>
      <vt:lpstr>Land</vt:lpstr>
      <vt:lpstr>Machinery</vt:lpstr>
      <vt:lpstr>Motors</vt:lpstr>
      <vt:lpstr>Patents</vt:lpstr>
      <vt:lpstr>Computer Software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Vicky</cp:lastModifiedBy>
  <cp:lastPrinted>2012-02-24T14:00:19Z</cp:lastPrinted>
  <dcterms:created xsi:type="dcterms:W3CDTF">2012-01-25T16:48:05Z</dcterms:created>
  <dcterms:modified xsi:type="dcterms:W3CDTF">2012-02-24T14:01:57Z</dcterms:modified>
</cp:coreProperties>
</file>